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8035" windowHeight="11415" tabRatio="514"/>
  </bookViews>
  <sheets>
    <sheet name="벼리(게시일기준)" sheetId="1" r:id="rId1"/>
    <sheet name="지은이 연락처" sheetId="3" r:id="rId2"/>
    <sheet name="특수문자표" sheetId="4" state="hidden" r:id="rId3"/>
    <sheet name="낙서장" sheetId="5" state="hidden" r:id="rId4"/>
  </sheets>
  <definedNames>
    <definedName name="_xlnm._FilterDatabase" localSheetId="0" hidden="1">'벼리(게시일기준)'!$A$7:$AP$683</definedName>
    <definedName name="_xlnm._FilterDatabase" localSheetId="1" hidden="1">'지은이 연락처'!$A$4:$AP$443</definedName>
    <definedName name="_xlnm.Print_Area" localSheetId="0">'벼리(게시일기준)'!$G$2:$AP$677</definedName>
    <definedName name="_xlnm.Print_Area" localSheetId="1">'지은이 연락처'!$D$2:$V$443</definedName>
    <definedName name="_xlnm.Print_Area" localSheetId="2">특수문자표!$A$1:$AF$47</definedName>
    <definedName name="_xlnm.Print_Titles" localSheetId="0">'벼리(게시일기준)'!$2:$7</definedName>
    <definedName name="_xlnm.Print_Titles" localSheetId="1">'지은이 연락처'!$2:$4</definedName>
  </definedNames>
  <calcPr calcId="14562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N622" i="1" l="1"/>
  <c r="U577" i="1"/>
  <c r="T537" i="1"/>
  <c r="T499" i="1"/>
  <c r="T490" i="1"/>
  <c r="T451" i="1"/>
  <c r="T226" i="1"/>
  <c r="T221" i="1"/>
  <c r="T218" i="1"/>
  <c r="T208" i="1"/>
  <c r="T207" i="1"/>
  <c r="T132" i="1"/>
  <c r="Q636" i="1"/>
  <c r="Q562" i="1"/>
  <c r="Q542" i="1"/>
  <c r="Q515" i="1"/>
  <c r="L500" i="1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L668" i="1" l="1"/>
  <c r="L443" i="3" l="1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16" i="1" l="1"/>
  <c r="L15" i="1"/>
  <c r="M443" i="3" l="1"/>
  <c r="N443" i="3" s="1"/>
  <c r="M442" i="3"/>
  <c r="N442" i="3" s="1"/>
  <c r="M441" i="3"/>
  <c r="N441" i="3" s="1"/>
  <c r="M440" i="3"/>
  <c r="N440" i="3" s="1"/>
  <c r="M439" i="3"/>
  <c r="N439" i="3" s="1"/>
  <c r="M438" i="3"/>
  <c r="N438" i="3" s="1"/>
  <c r="M437" i="3"/>
  <c r="N437" i="3" s="1"/>
  <c r="M436" i="3"/>
  <c r="N436" i="3" s="1"/>
  <c r="M435" i="3"/>
  <c r="N435" i="3" s="1"/>
  <c r="M434" i="3"/>
  <c r="N434" i="3" s="1"/>
  <c r="M433" i="3"/>
  <c r="N433" i="3" s="1"/>
  <c r="M432" i="3"/>
  <c r="N432" i="3" s="1"/>
  <c r="M431" i="3"/>
  <c r="N431" i="3" s="1"/>
  <c r="M430" i="3"/>
  <c r="N430" i="3" s="1"/>
  <c r="M429" i="3"/>
  <c r="N429" i="3" s="1"/>
  <c r="M428" i="3"/>
  <c r="N428" i="3" s="1"/>
  <c r="M427" i="3"/>
  <c r="N427" i="3" s="1"/>
  <c r="M426" i="3"/>
  <c r="N426" i="3" s="1"/>
  <c r="M425" i="3"/>
  <c r="N425" i="3" s="1"/>
  <c r="M424" i="3"/>
  <c r="N424" i="3" s="1"/>
  <c r="M423" i="3"/>
  <c r="N423" i="3" s="1"/>
  <c r="M422" i="3"/>
  <c r="N422" i="3" s="1"/>
  <c r="M421" i="3"/>
  <c r="N421" i="3" s="1"/>
  <c r="M420" i="3"/>
  <c r="N420" i="3" s="1"/>
  <c r="M419" i="3"/>
  <c r="N419" i="3" s="1"/>
  <c r="M418" i="3"/>
  <c r="N418" i="3" s="1"/>
  <c r="M417" i="3"/>
  <c r="N417" i="3" s="1"/>
  <c r="M416" i="3"/>
  <c r="N416" i="3" s="1"/>
  <c r="M415" i="3"/>
  <c r="N415" i="3" s="1"/>
  <c r="M414" i="3"/>
  <c r="N414" i="3" s="1"/>
  <c r="M413" i="3"/>
  <c r="N413" i="3" s="1"/>
  <c r="M412" i="3"/>
  <c r="N412" i="3" s="1"/>
  <c r="M411" i="3"/>
  <c r="N411" i="3" s="1"/>
  <c r="M410" i="3"/>
  <c r="N410" i="3" s="1"/>
  <c r="M409" i="3"/>
  <c r="N409" i="3" s="1"/>
  <c r="M408" i="3"/>
  <c r="N408" i="3" s="1"/>
  <c r="M407" i="3"/>
  <c r="N407" i="3" s="1"/>
  <c r="M406" i="3"/>
  <c r="N406" i="3" s="1"/>
  <c r="M405" i="3"/>
  <c r="N405" i="3" s="1"/>
  <c r="M404" i="3"/>
  <c r="N404" i="3" s="1"/>
  <c r="M403" i="3"/>
  <c r="N403" i="3" s="1"/>
  <c r="M402" i="3"/>
  <c r="N402" i="3" s="1"/>
  <c r="M401" i="3"/>
  <c r="N401" i="3" s="1"/>
  <c r="M400" i="3"/>
  <c r="N400" i="3" s="1"/>
  <c r="M399" i="3"/>
  <c r="N399" i="3" s="1"/>
  <c r="M398" i="3"/>
  <c r="N398" i="3" s="1"/>
  <c r="M397" i="3"/>
  <c r="N397" i="3" s="1"/>
  <c r="M396" i="3"/>
  <c r="N396" i="3" s="1"/>
  <c r="M395" i="3"/>
  <c r="N395" i="3" s="1"/>
  <c r="M394" i="3"/>
  <c r="N394" i="3" s="1"/>
  <c r="M393" i="3"/>
  <c r="N393" i="3" s="1"/>
  <c r="M392" i="3"/>
  <c r="N392" i="3" s="1"/>
  <c r="M391" i="3"/>
  <c r="N391" i="3" s="1"/>
  <c r="M390" i="3"/>
  <c r="N390" i="3" s="1"/>
  <c r="M389" i="3"/>
  <c r="N389" i="3" s="1"/>
  <c r="M388" i="3"/>
  <c r="N388" i="3" s="1"/>
  <c r="M387" i="3"/>
  <c r="N387" i="3" s="1"/>
  <c r="M386" i="3"/>
  <c r="N386" i="3" s="1"/>
  <c r="M385" i="3"/>
  <c r="N385" i="3" s="1"/>
  <c r="M384" i="3"/>
  <c r="N384" i="3" s="1"/>
  <c r="M383" i="3"/>
  <c r="N383" i="3" s="1"/>
  <c r="M382" i="3"/>
  <c r="N382" i="3" s="1"/>
  <c r="M381" i="3"/>
  <c r="N381" i="3" s="1"/>
  <c r="M380" i="3"/>
  <c r="N380" i="3" s="1"/>
  <c r="M379" i="3"/>
  <c r="N379" i="3" s="1"/>
  <c r="M378" i="3"/>
  <c r="M377" i="3"/>
  <c r="L377" i="3" s="1"/>
  <c r="M376" i="3"/>
  <c r="L376" i="3" s="1"/>
  <c r="M375" i="3"/>
  <c r="L375" i="3" s="1"/>
  <c r="M374" i="3"/>
  <c r="L374" i="3" s="1"/>
  <c r="M373" i="3"/>
  <c r="L373" i="3" s="1"/>
  <c r="M372" i="3"/>
  <c r="L372" i="3" s="1"/>
  <c r="M371" i="3"/>
  <c r="L371" i="3" s="1"/>
  <c r="M370" i="3"/>
  <c r="L370" i="3" s="1"/>
  <c r="M369" i="3"/>
  <c r="L369" i="3" s="1"/>
  <c r="M368" i="3"/>
  <c r="L368" i="3" s="1"/>
  <c r="M367" i="3"/>
  <c r="L367" i="3" s="1"/>
  <c r="M366" i="3"/>
  <c r="L366" i="3" s="1"/>
  <c r="M365" i="3"/>
  <c r="L365" i="3" s="1"/>
  <c r="M364" i="3"/>
  <c r="L364" i="3" s="1"/>
  <c r="M363" i="3"/>
  <c r="L363" i="3" s="1"/>
  <c r="M362" i="3"/>
  <c r="L362" i="3" s="1"/>
  <c r="M361" i="3"/>
  <c r="L361" i="3" s="1"/>
  <c r="M360" i="3"/>
  <c r="L360" i="3" s="1"/>
  <c r="M359" i="3"/>
  <c r="L359" i="3" s="1"/>
  <c r="M358" i="3"/>
  <c r="L358" i="3" s="1"/>
  <c r="M357" i="3"/>
  <c r="L357" i="3" s="1"/>
  <c r="M356" i="3"/>
  <c r="L356" i="3" s="1"/>
  <c r="M354" i="3"/>
  <c r="L354" i="3" s="1"/>
  <c r="M353" i="3"/>
  <c r="L353" i="3" s="1"/>
  <c r="M352" i="3"/>
  <c r="L352" i="3" s="1"/>
  <c r="M351" i="3"/>
  <c r="L351" i="3" s="1"/>
  <c r="M350" i="3"/>
  <c r="L350" i="3" s="1"/>
  <c r="M349" i="3"/>
  <c r="L349" i="3" s="1"/>
  <c r="M348" i="3"/>
  <c r="L348" i="3" s="1"/>
  <c r="M347" i="3"/>
  <c r="L347" i="3" s="1"/>
  <c r="M346" i="3"/>
  <c r="L346" i="3" s="1"/>
  <c r="M345" i="3"/>
  <c r="L345" i="3" s="1"/>
  <c r="M344" i="3"/>
  <c r="L344" i="3" s="1"/>
  <c r="M343" i="3"/>
  <c r="L343" i="3" s="1"/>
  <c r="M342" i="3"/>
  <c r="L342" i="3" s="1"/>
  <c r="M341" i="3"/>
  <c r="L341" i="3" s="1"/>
  <c r="M340" i="3"/>
  <c r="L340" i="3" s="1"/>
  <c r="M339" i="3"/>
  <c r="L339" i="3" s="1"/>
  <c r="M338" i="3"/>
  <c r="L338" i="3" s="1"/>
  <c r="M337" i="3"/>
  <c r="L337" i="3" s="1"/>
  <c r="M336" i="3"/>
  <c r="L336" i="3" s="1"/>
  <c r="M335" i="3"/>
  <c r="L335" i="3" s="1"/>
  <c r="M334" i="3"/>
  <c r="L334" i="3" s="1"/>
  <c r="M333" i="3"/>
  <c r="L333" i="3" s="1"/>
  <c r="M332" i="3"/>
  <c r="L332" i="3" s="1"/>
  <c r="M331" i="3"/>
  <c r="L331" i="3" s="1"/>
  <c r="M330" i="3"/>
  <c r="L330" i="3" s="1"/>
  <c r="M329" i="3"/>
  <c r="L329" i="3" s="1"/>
  <c r="M328" i="3"/>
  <c r="L328" i="3" s="1"/>
  <c r="M327" i="3"/>
  <c r="L327" i="3" s="1"/>
  <c r="M326" i="3"/>
  <c r="L326" i="3" s="1"/>
  <c r="M325" i="3"/>
  <c r="L325" i="3" s="1"/>
  <c r="M324" i="3"/>
  <c r="L324" i="3" s="1"/>
  <c r="M323" i="3"/>
  <c r="L323" i="3" s="1"/>
  <c r="M322" i="3"/>
  <c r="L322" i="3" s="1"/>
  <c r="M321" i="3"/>
  <c r="L321" i="3" s="1"/>
  <c r="M320" i="3"/>
  <c r="L320" i="3" s="1"/>
  <c r="M319" i="3"/>
  <c r="L319" i="3" s="1"/>
  <c r="M318" i="3"/>
  <c r="L318" i="3" s="1"/>
  <c r="M317" i="3"/>
  <c r="L317" i="3" s="1"/>
  <c r="M316" i="3"/>
  <c r="L316" i="3" s="1"/>
  <c r="M315" i="3"/>
  <c r="L315" i="3" s="1"/>
  <c r="M314" i="3"/>
  <c r="L314" i="3" s="1"/>
  <c r="M313" i="3"/>
  <c r="L313" i="3" s="1"/>
  <c r="M355" i="3"/>
  <c r="L355" i="3" s="1"/>
  <c r="M312" i="3"/>
  <c r="L312" i="3" s="1"/>
  <c r="M311" i="3"/>
  <c r="L311" i="3" s="1"/>
  <c r="M310" i="3"/>
  <c r="L310" i="3" s="1"/>
  <c r="M309" i="3"/>
  <c r="L309" i="3" s="1"/>
  <c r="M308" i="3"/>
  <c r="L308" i="3" s="1"/>
  <c r="M307" i="3"/>
  <c r="L307" i="3" s="1"/>
  <c r="M306" i="3"/>
  <c r="L306" i="3" s="1"/>
  <c r="M305" i="3"/>
  <c r="L305" i="3" s="1"/>
  <c r="M304" i="3"/>
  <c r="L304" i="3" s="1"/>
  <c r="M303" i="3"/>
  <c r="L303" i="3" s="1"/>
  <c r="M302" i="3"/>
  <c r="L302" i="3" s="1"/>
  <c r="M301" i="3"/>
  <c r="L301" i="3" s="1"/>
  <c r="M300" i="3"/>
  <c r="L300" i="3" s="1"/>
  <c r="M299" i="3"/>
  <c r="L299" i="3" s="1"/>
  <c r="M298" i="3"/>
  <c r="L298" i="3" s="1"/>
  <c r="M297" i="3"/>
  <c r="L297" i="3" s="1"/>
  <c r="M296" i="3"/>
  <c r="L296" i="3" s="1"/>
  <c r="M295" i="3"/>
  <c r="L295" i="3" s="1"/>
  <c r="M294" i="3"/>
  <c r="L294" i="3" s="1"/>
  <c r="M293" i="3"/>
  <c r="L293" i="3" s="1"/>
  <c r="M292" i="3"/>
  <c r="L292" i="3" s="1"/>
  <c r="M291" i="3"/>
  <c r="L291" i="3" s="1"/>
  <c r="M290" i="3"/>
  <c r="L290" i="3" s="1"/>
  <c r="M289" i="3"/>
  <c r="L289" i="3" s="1"/>
  <c r="M288" i="3"/>
  <c r="L288" i="3" s="1"/>
  <c r="M287" i="3"/>
  <c r="L287" i="3" s="1"/>
  <c r="M286" i="3"/>
  <c r="L286" i="3" s="1"/>
  <c r="M285" i="3"/>
  <c r="L285" i="3" s="1"/>
  <c r="M284" i="3"/>
  <c r="L284" i="3" s="1"/>
  <c r="M283" i="3"/>
  <c r="L283" i="3" s="1"/>
  <c r="M282" i="3"/>
  <c r="L282" i="3" s="1"/>
  <c r="M281" i="3"/>
  <c r="L281" i="3" s="1"/>
  <c r="M280" i="3"/>
  <c r="L280" i="3" s="1"/>
  <c r="M279" i="3"/>
  <c r="L279" i="3" s="1"/>
  <c r="M278" i="3"/>
  <c r="L278" i="3" s="1"/>
  <c r="M277" i="3"/>
  <c r="L277" i="3" s="1"/>
  <c r="M276" i="3"/>
  <c r="L276" i="3" s="1"/>
  <c r="M275" i="3"/>
  <c r="L275" i="3" s="1"/>
  <c r="M274" i="3"/>
  <c r="L274" i="3" s="1"/>
  <c r="M273" i="3"/>
  <c r="L273" i="3" s="1"/>
  <c r="M272" i="3"/>
  <c r="L272" i="3" s="1"/>
  <c r="M271" i="3"/>
  <c r="L271" i="3" s="1"/>
  <c r="M270" i="3"/>
  <c r="L270" i="3" s="1"/>
  <c r="M269" i="3"/>
  <c r="L269" i="3" s="1"/>
  <c r="M268" i="3"/>
  <c r="L268" i="3" s="1"/>
  <c r="M267" i="3"/>
  <c r="L267" i="3" s="1"/>
  <c r="M266" i="3"/>
  <c r="L266" i="3" s="1"/>
  <c r="M265" i="3"/>
  <c r="L265" i="3" s="1"/>
  <c r="M264" i="3"/>
  <c r="L264" i="3" s="1"/>
  <c r="M263" i="3"/>
  <c r="L263" i="3" s="1"/>
  <c r="M262" i="3"/>
  <c r="L262" i="3" s="1"/>
  <c r="M261" i="3"/>
  <c r="L261" i="3" s="1"/>
  <c r="M260" i="3"/>
  <c r="L260" i="3" s="1"/>
  <c r="M259" i="3"/>
  <c r="L259" i="3" s="1"/>
  <c r="M258" i="3"/>
  <c r="L258" i="3" s="1"/>
  <c r="M257" i="3"/>
  <c r="L257" i="3" s="1"/>
  <c r="M256" i="3"/>
  <c r="L256" i="3" s="1"/>
  <c r="M255" i="3"/>
  <c r="L255" i="3" s="1"/>
  <c r="M254" i="3"/>
  <c r="L254" i="3" s="1"/>
  <c r="M253" i="3"/>
  <c r="L253" i="3" s="1"/>
  <c r="M252" i="3"/>
  <c r="L252" i="3" s="1"/>
  <c r="M251" i="3"/>
  <c r="L251" i="3" s="1"/>
  <c r="M250" i="3"/>
  <c r="L250" i="3" s="1"/>
  <c r="M249" i="3"/>
  <c r="L249" i="3" s="1"/>
  <c r="M248" i="3"/>
  <c r="L248" i="3" s="1"/>
  <c r="M247" i="3"/>
  <c r="L247" i="3" s="1"/>
  <c r="M246" i="3"/>
  <c r="L246" i="3" s="1"/>
  <c r="M245" i="3"/>
  <c r="L245" i="3" s="1"/>
  <c r="M244" i="3"/>
  <c r="L244" i="3" s="1"/>
  <c r="M243" i="3"/>
  <c r="L243" i="3" s="1"/>
  <c r="M242" i="3"/>
  <c r="L242" i="3" s="1"/>
  <c r="M241" i="3"/>
  <c r="L241" i="3" s="1"/>
  <c r="M240" i="3"/>
  <c r="L240" i="3" s="1"/>
  <c r="M239" i="3"/>
  <c r="L239" i="3" s="1"/>
  <c r="M238" i="3"/>
  <c r="L238" i="3" s="1"/>
  <c r="M237" i="3"/>
  <c r="L237" i="3" s="1"/>
  <c r="M236" i="3"/>
  <c r="L236" i="3" s="1"/>
  <c r="M235" i="3"/>
  <c r="L235" i="3" s="1"/>
  <c r="M234" i="3"/>
  <c r="L234" i="3" s="1"/>
  <c r="M233" i="3"/>
  <c r="L233" i="3" s="1"/>
  <c r="M232" i="3"/>
  <c r="L232" i="3" s="1"/>
  <c r="M231" i="3"/>
  <c r="L231" i="3" s="1"/>
  <c r="M230" i="3"/>
  <c r="L230" i="3" s="1"/>
  <c r="M229" i="3"/>
  <c r="L229" i="3" s="1"/>
  <c r="M228" i="3"/>
  <c r="L228" i="3" s="1"/>
  <c r="M227" i="3"/>
  <c r="L227" i="3" s="1"/>
  <c r="M226" i="3"/>
  <c r="L226" i="3" s="1"/>
  <c r="M225" i="3"/>
  <c r="L225" i="3" s="1"/>
  <c r="M224" i="3"/>
  <c r="L224" i="3" s="1"/>
  <c r="M223" i="3"/>
  <c r="L223" i="3" s="1"/>
  <c r="M222" i="3"/>
  <c r="L222" i="3" s="1"/>
  <c r="M221" i="3"/>
  <c r="L221" i="3" s="1"/>
  <c r="M220" i="3"/>
  <c r="L220" i="3" s="1"/>
  <c r="M219" i="3"/>
  <c r="L219" i="3" s="1"/>
  <c r="M218" i="3"/>
  <c r="L218" i="3" s="1"/>
  <c r="M217" i="3"/>
  <c r="L217" i="3" s="1"/>
  <c r="M216" i="3"/>
  <c r="L216" i="3" s="1"/>
  <c r="M215" i="3"/>
  <c r="L215" i="3" s="1"/>
  <c r="M214" i="3"/>
  <c r="L214" i="3" s="1"/>
  <c r="M213" i="3"/>
  <c r="L213" i="3" s="1"/>
  <c r="M212" i="3"/>
  <c r="L212" i="3" s="1"/>
  <c r="M211" i="3"/>
  <c r="L211" i="3" s="1"/>
  <c r="M210" i="3"/>
  <c r="L210" i="3" s="1"/>
  <c r="M209" i="3"/>
  <c r="L209" i="3" s="1"/>
  <c r="M208" i="3"/>
  <c r="L208" i="3" s="1"/>
  <c r="M207" i="3"/>
  <c r="L207" i="3" s="1"/>
  <c r="M206" i="3"/>
  <c r="L206" i="3" s="1"/>
  <c r="M205" i="3"/>
  <c r="L205" i="3" s="1"/>
  <c r="M204" i="3"/>
  <c r="L204" i="3" s="1"/>
  <c r="M203" i="3"/>
  <c r="L203" i="3" s="1"/>
  <c r="M202" i="3"/>
  <c r="L202" i="3" s="1"/>
  <c r="M201" i="3"/>
  <c r="L201" i="3" s="1"/>
  <c r="M200" i="3"/>
  <c r="L200" i="3" s="1"/>
  <c r="M199" i="3"/>
  <c r="L199" i="3" s="1"/>
  <c r="M198" i="3"/>
  <c r="L198" i="3" s="1"/>
  <c r="M197" i="3"/>
  <c r="L197" i="3" s="1"/>
  <c r="M196" i="3"/>
  <c r="L196" i="3" s="1"/>
  <c r="M195" i="3"/>
  <c r="L195" i="3" s="1"/>
  <c r="M194" i="3"/>
  <c r="L194" i="3" s="1"/>
  <c r="M193" i="3"/>
  <c r="L193" i="3" s="1"/>
  <c r="M192" i="3"/>
  <c r="L192" i="3" s="1"/>
  <c r="M191" i="3"/>
  <c r="L191" i="3" s="1"/>
  <c r="M190" i="3"/>
  <c r="L190" i="3" s="1"/>
  <c r="M189" i="3"/>
  <c r="L189" i="3" s="1"/>
  <c r="M188" i="3"/>
  <c r="L188" i="3" s="1"/>
  <c r="M187" i="3"/>
  <c r="L187" i="3" s="1"/>
  <c r="M186" i="3"/>
  <c r="L186" i="3" s="1"/>
  <c r="M185" i="3"/>
  <c r="L185" i="3" s="1"/>
  <c r="M184" i="3"/>
  <c r="L184" i="3" s="1"/>
  <c r="M183" i="3"/>
  <c r="L183" i="3" s="1"/>
  <c r="M182" i="3"/>
  <c r="L182" i="3" s="1"/>
  <c r="M181" i="3"/>
  <c r="L181" i="3" s="1"/>
  <c r="M180" i="3"/>
  <c r="L180" i="3" s="1"/>
  <c r="M179" i="3"/>
  <c r="L179" i="3" s="1"/>
  <c r="M178" i="3"/>
  <c r="L178" i="3" s="1"/>
  <c r="M177" i="3"/>
  <c r="L177" i="3" s="1"/>
  <c r="M176" i="3"/>
  <c r="L176" i="3" s="1"/>
  <c r="M175" i="3"/>
  <c r="L175" i="3" s="1"/>
  <c r="M174" i="3"/>
  <c r="L174" i="3" s="1"/>
  <c r="M173" i="3"/>
  <c r="L173" i="3" s="1"/>
  <c r="M172" i="3"/>
  <c r="L172" i="3" s="1"/>
  <c r="M171" i="3"/>
  <c r="L171" i="3" s="1"/>
  <c r="M170" i="3"/>
  <c r="L170" i="3" s="1"/>
  <c r="M169" i="3"/>
  <c r="L169" i="3" s="1"/>
  <c r="M168" i="3"/>
  <c r="L168" i="3" s="1"/>
  <c r="M167" i="3"/>
  <c r="L167" i="3" s="1"/>
  <c r="M166" i="3"/>
  <c r="L166" i="3" s="1"/>
  <c r="M165" i="3"/>
  <c r="L165" i="3" s="1"/>
  <c r="M164" i="3"/>
  <c r="L164" i="3" s="1"/>
  <c r="M163" i="3"/>
  <c r="L163" i="3" s="1"/>
  <c r="M162" i="3"/>
  <c r="L162" i="3" s="1"/>
  <c r="M161" i="3"/>
  <c r="L161" i="3" s="1"/>
  <c r="M160" i="3"/>
  <c r="L160" i="3" s="1"/>
  <c r="M159" i="3"/>
  <c r="L159" i="3" s="1"/>
  <c r="M158" i="3"/>
  <c r="L158" i="3" s="1"/>
  <c r="M157" i="3"/>
  <c r="L157" i="3" s="1"/>
  <c r="M156" i="3"/>
  <c r="L156" i="3" s="1"/>
  <c r="M155" i="3"/>
  <c r="L155" i="3" s="1"/>
  <c r="M154" i="3"/>
  <c r="L154" i="3" s="1"/>
  <c r="M153" i="3"/>
  <c r="L153" i="3" s="1"/>
  <c r="M152" i="3"/>
  <c r="L152" i="3" s="1"/>
  <c r="M151" i="3"/>
  <c r="L151" i="3" s="1"/>
  <c r="M150" i="3"/>
  <c r="L150" i="3" s="1"/>
  <c r="M149" i="3"/>
  <c r="L149" i="3" s="1"/>
  <c r="M148" i="3"/>
  <c r="L148" i="3" s="1"/>
  <c r="M147" i="3"/>
  <c r="L147" i="3" s="1"/>
  <c r="M146" i="3"/>
  <c r="L146" i="3" s="1"/>
  <c r="M145" i="3"/>
  <c r="L145" i="3" s="1"/>
  <c r="M144" i="3"/>
  <c r="L144" i="3" s="1"/>
  <c r="M143" i="3"/>
  <c r="L143" i="3" s="1"/>
  <c r="M142" i="3"/>
  <c r="L142" i="3" s="1"/>
  <c r="M141" i="3"/>
  <c r="L141" i="3" s="1"/>
  <c r="M140" i="3"/>
  <c r="L140" i="3" s="1"/>
  <c r="M139" i="3"/>
  <c r="L139" i="3" s="1"/>
  <c r="M138" i="3"/>
  <c r="L138" i="3" s="1"/>
  <c r="M137" i="3"/>
  <c r="L137" i="3" s="1"/>
  <c r="M136" i="3"/>
  <c r="L136" i="3" s="1"/>
  <c r="M135" i="3"/>
  <c r="L135" i="3" s="1"/>
  <c r="M134" i="3"/>
  <c r="L134" i="3" s="1"/>
  <c r="M133" i="3"/>
  <c r="L133" i="3" s="1"/>
  <c r="M132" i="3"/>
  <c r="L132" i="3" s="1"/>
  <c r="M131" i="3"/>
  <c r="L131" i="3" s="1"/>
  <c r="M130" i="3"/>
  <c r="L130" i="3" s="1"/>
  <c r="M129" i="3"/>
  <c r="L129" i="3" s="1"/>
  <c r="M128" i="3"/>
  <c r="L128" i="3" s="1"/>
  <c r="M127" i="3"/>
  <c r="L127" i="3" s="1"/>
  <c r="M126" i="3"/>
  <c r="L126" i="3" s="1"/>
  <c r="M125" i="3"/>
  <c r="L125" i="3" s="1"/>
  <c r="M124" i="3"/>
  <c r="L124" i="3" s="1"/>
  <c r="M123" i="3"/>
  <c r="L123" i="3" s="1"/>
  <c r="M122" i="3"/>
  <c r="L122" i="3" s="1"/>
  <c r="M121" i="3"/>
  <c r="L121" i="3" s="1"/>
  <c r="M120" i="3"/>
  <c r="L120" i="3" s="1"/>
  <c r="M119" i="3"/>
  <c r="L119" i="3" s="1"/>
  <c r="M118" i="3"/>
  <c r="L118" i="3" s="1"/>
  <c r="M117" i="3"/>
  <c r="L117" i="3" s="1"/>
  <c r="M116" i="3"/>
  <c r="L116" i="3" s="1"/>
  <c r="M115" i="3"/>
  <c r="L115" i="3" s="1"/>
  <c r="M114" i="3"/>
  <c r="L114" i="3" s="1"/>
  <c r="M113" i="3"/>
  <c r="L113" i="3" s="1"/>
  <c r="M112" i="3"/>
  <c r="L112" i="3" s="1"/>
  <c r="M111" i="3"/>
  <c r="L111" i="3" s="1"/>
  <c r="M110" i="3"/>
  <c r="L110" i="3" s="1"/>
  <c r="M109" i="3"/>
  <c r="L109" i="3" s="1"/>
  <c r="M108" i="3"/>
  <c r="L108" i="3" s="1"/>
  <c r="M107" i="3"/>
  <c r="L107" i="3" s="1"/>
  <c r="M106" i="3"/>
  <c r="L106" i="3" s="1"/>
  <c r="M105" i="3"/>
  <c r="L105" i="3" s="1"/>
  <c r="M104" i="3"/>
  <c r="L104" i="3" s="1"/>
  <c r="M103" i="3"/>
  <c r="L103" i="3" s="1"/>
  <c r="M102" i="3"/>
  <c r="L102" i="3" s="1"/>
  <c r="M101" i="3"/>
  <c r="L101" i="3" s="1"/>
  <c r="M100" i="3"/>
  <c r="L100" i="3" s="1"/>
  <c r="M99" i="3"/>
  <c r="L99" i="3" s="1"/>
  <c r="M98" i="3"/>
  <c r="L98" i="3" s="1"/>
  <c r="M97" i="3"/>
  <c r="L97" i="3" s="1"/>
  <c r="M96" i="3"/>
  <c r="L96" i="3" s="1"/>
  <c r="M95" i="3"/>
  <c r="L95" i="3" s="1"/>
  <c r="M94" i="3"/>
  <c r="L94" i="3" s="1"/>
  <c r="M93" i="3"/>
  <c r="L93" i="3" s="1"/>
  <c r="M92" i="3"/>
  <c r="L92" i="3" s="1"/>
  <c r="M91" i="3"/>
  <c r="L91" i="3" s="1"/>
  <c r="M90" i="3"/>
  <c r="L90" i="3" s="1"/>
  <c r="M89" i="3"/>
  <c r="L89" i="3" s="1"/>
  <c r="M88" i="3"/>
  <c r="L88" i="3" s="1"/>
  <c r="M87" i="3"/>
  <c r="L87" i="3" s="1"/>
  <c r="M86" i="3"/>
  <c r="L86" i="3" s="1"/>
  <c r="M85" i="3"/>
  <c r="L85" i="3" s="1"/>
  <c r="M84" i="3"/>
  <c r="L84" i="3" s="1"/>
  <c r="M83" i="3"/>
  <c r="L83" i="3" s="1"/>
  <c r="M82" i="3"/>
  <c r="L82" i="3" s="1"/>
  <c r="M81" i="3"/>
  <c r="L81" i="3" s="1"/>
  <c r="M80" i="3"/>
  <c r="L80" i="3" s="1"/>
  <c r="M79" i="3"/>
  <c r="L79" i="3" s="1"/>
  <c r="M78" i="3"/>
  <c r="L78" i="3" s="1"/>
  <c r="M77" i="3"/>
  <c r="L77" i="3" s="1"/>
  <c r="M76" i="3"/>
  <c r="L76" i="3" s="1"/>
  <c r="M75" i="3"/>
  <c r="L75" i="3" s="1"/>
  <c r="M74" i="3"/>
  <c r="L74" i="3" s="1"/>
  <c r="M73" i="3"/>
  <c r="L73" i="3" s="1"/>
  <c r="M72" i="3"/>
  <c r="L72" i="3" s="1"/>
  <c r="M71" i="3"/>
  <c r="L71" i="3" s="1"/>
  <c r="M70" i="3"/>
  <c r="L70" i="3" s="1"/>
  <c r="M69" i="3"/>
  <c r="L69" i="3" s="1"/>
  <c r="M68" i="3"/>
  <c r="L68" i="3" s="1"/>
  <c r="M67" i="3"/>
  <c r="L67" i="3" s="1"/>
  <c r="M66" i="3"/>
  <c r="L66" i="3" s="1"/>
  <c r="M65" i="3"/>
  <c r="L65" i="3" s="1"/>
  <c r="M64" i="3"/>
  <c r="L64" i="3" s="1"/>
  <c r="M63" i="3"/>
  <c r="L63" i="3" s="1"/>
  <c r="M62" i="3"/>
  <c r="L62" i="3" s="1"/>
  <c r="M61" i="3"/>
  <c r="L61" i="3" s="1"/>
  <c r="M60" i="3"/>
  <c r="L60" i="3" s="1"/>
  <c r="M59" i="3"/>
  <c r="L59" i="3" s="1"/>
  <c r="M58" i="3"/>
  <c r="L58" i="3" s="1"/>
  <c r="M57" i="3"/>
  <c r="L57" i="3" s="1"/>
  <c r="M56" i="3"/>
  <c r="L56" i="3" s="1"/>
  <c r="M55" i="3"/>
  <c r="L55" i="3" s="1"/>
  <c r="M54" i="3"/>
  <c r="L54" i="3" s="1"/>
  <c r="M53" i="3"/>
  <c r="L53" i="3" s="1"/>
  <c r="M52" i="3"/>
  <c r="L52" i="3" s="1"/>
  <c r="M51" i="3"/>
  <c r="L51" i="3" s="1"/>
  <c r="M50" i="3"/>
  <c r="L50" i="3" s="1"/>
  <c r="M49" i="3"/>
  <c r="L49" i="3" s="1"/>
  <c r="M48" i="3"/>
  <c r="L48" i="3" s="1"/>
  <c r="M47" i="3"/>
  <c r="L47" i="3" s="1"/>
  <c r="M46" i="3"/>
  <c r="L46" i="3" s="1"/>
  <c r="M45" i="3"/>
  <c r="L45" i="3" s="1"/>
  <c r="M44" i="3"/>
  <c r="L44" i="3" s="1"/>
  <c r="M43" i="3"/>
  <c r="L43" i="3" s="1"/>
  <c r="M42" i="3"/>
  <c r="L42" i="3" s="1"/>
  <c r="M41" i="3"/>
  <c r="L41" i="3" s="1"/>
  <c r="M40" i="3"/>
  <c r="L40" i="3" s="1"/>
  <c r="M39" i="3"/>
  <c r="L39" i="3" s="1"/>
  <c r="M38" i="3"/>
  <c r="L38" i="3" s="1"/>
  <c r="M37" i="3"/>
  <c r="L37" i="3" s="1"/>
  <c r="M36" i="3"/>
  <c r="L36" i="3" s="1"/>
  <c r="M35" i="3"/>
  <c r="L35" i="3" s="1"/>
  <c r="M34" i="3"/>
  <c r="L34" i="3" s="1"/>
  <c r="M33" i="3"/>
  <c r="L33" i="3" s="1"/>
  <c r="M32" i="3"/>
  <c r="L32" i="3" s="1"/>
  <c r="M31" i="3"/>
  <c r="L31" i="3" s="1"/>
  <c r="M30" i="3"/>
  <c r="L30" i="3" s="1"/>
  <c r="M29" i="3"/>
  <c r="L29" i="3" s="1"/>
  <c r="M28" i="3"/>
  <c r="L28" i="3" s="1"/>
  <c r="M27" i="3"/>
  <c r="L27" i="3" s="1"/>
  <c r="M26" i="3"/>
  <c r="L26" i="3" s="1"/>
  <c r="M25" i="3"/>
  <c r="L25" i="3" s="1"/>
  <c r="M24" i="3"/>
  <c r="L24" i="3" s="1"/>
  <c r="M23" i="3"/>
  <c r="L23" i="3" s="1"/>
  <c r="M22" i="3"/>
  <c r="L22" i="3" s="1"/>
  <c r="M21" i="3"/>
  <c r="L21" i="3" s="1"/>
  <c r="M20" i="3"/>
  <c r="L20" i="3" s="1"/>
  <c r="M19" i="3"/>
  <c r="L19" i="3" s="1"/>
  <c r="M18" i="3"/>
  <c r="L18" i="3" s="1"/>
  <c r="M17" i="3"/>
  <c r="L17" i="3" s="1"/>
  <c r="M16" i="3"/>
  <c r="L16" i="3" s="1"/>
  <c r="M15" i="3"/>
  <c r="L15" i="3" s="1"/>
  <c r="M14" i="3"/>
  <c r="L14" i="3" s="1"/>
  <c r="M13" i="3"/>
  <c r="L13" i="3" s="1"/>
  <c r="M12" i="3"/>
  <c r="L12" i="3" s="1"/>
  <c r="M11" i="3"/>
  <c r="L11" i="3" s="1"/>
  <c r="M10" i="3"/>
  <c r="L10" i="3" s="1"/>
  <c r="M9" i="3"/>
  <c r="L9" i="3" s="1"/>
  <c r="M8" i="3"/>
  <c r="L8" i="3" s="1"/>
  <c r="M7" i="3"/>
  <c r="L7" i="3" s="1"/>
  <c r="M6" i="3"/>
  <c r="L6" i="3" s="1"/>
  <c r="M5" i="3"/>
  <c r="L5" i="3" s="1"/>
  <c r="B383" i="3"/>
  <c r="B382" i="3"/>
  <c r="B381" i="3"/>
  <c r="B380" i="3"/>
  <c r="B379" i="3"/>
  <c r="B378" i="3"/>
  <c r="B356" i="3"/>
  <c r="B350" i="3"/>
  <c r="B348" i="3"/>
  <c r="B76" i="3"/>
  <c r="B346" i="3"/>
  <c r="B296" i="3"/>
  <c r="B312" i="3"/>
  <c r="B285" i="3"/>
  <c r="B283" i="3"/>
  <c r="B268" i="3"/>
  <c r="B126" i="3"/>
  <c r="B214" i="3"/>
  <c r="B231" i="3"/>
  <c r="B186" i="3"/>
  <c r="B309" i="3"/>
  <c r="B136" i="3"/>
  <c r="B271" i="3"/>
  <c r="B177" i="3"/>
  <c r="B156" i="3"/>
  <c r="B68" i="3"/>
  <c r="B169" i="3"/>
  <c r="B164" i="3"/>
  <c r="B163" i="3"/>
  <c r="B150" i="3"/>
  <c r="B139" i="3"/>
  <c r="B286" i="3"/>
  <c r="B133" i="3"/>
  <c r="B131" i="3"/>
  <c r="B124" i="3"/>
  <c r="B95" i="3"/>
  <c r="B93" i="3"/>
  <c r="B88" i="3"/>
  <c r="B66" i="3"/>
  <c r="B37" i="3"/>
  <c r="B36" i="3"/>
  <c r="B35" i="3"/>
  <c r="B34" i="3"/>
  <c r="B31" i="3"/>
  <c r="B9" i="3"/>
  <c r="B8" i="3"/>
  <c r="B7" i="3"/>
  <c r="B6" i="3"/>
  <c r="B5" i="3"/>
  <c r="B152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L378" i="3" l="1"/>
  <c r="N378" i="3" s="1"/>
  <c r="O378" i="3" s="1"/>
  <c r="N9" i="3"/>
  <c r="N17" i="3"/>
  <c r="N21" i="3"/>
  <c r="N25" i="3"/>
  <c r="N29" i="3"/>
  <c r="N33" i="3"/>
  <c r="N37" i="3"/>
  <c r="N41" i="3"/>
  <c r="N45" i="3"/>
  <c r="N49" i="3"/>
  <c r="N53" i="3"/>
  <c r="N57" i="3"/>
  <c r="N61" i="3"/>
  <c r="N65" i="3"/>
  <c r="N69" i="3"/>
  <c r="N73" i="3"/>
  <c r="N77" i="3"/>
  <c r="N81" i="3"/>
  <c r="N85" i="3"/>
  <c r="N89" i="3"/>
  <c r="N93" i="3"/>
  <c r="N97" i="3"/>
  <c r="N101" i="3"/>
  <c r="N105" i="3"/>
  <c r="N109" i="3"/>
  <c r="N113" i="3"/>
  <c r="N117" i="3"/>
  <c r="N121" i="3"/>
  <c r="N125" i="3"/>
  <c r="N129" i="3"/>
  <c r="N133" i="3"/>
  <c r="N137" i="3"/>
  <c r="N141" i="3"/>
  <c r="N145" i="3"/>
  <c r="N149" i="3"/>
  <c r="N153" i="3"/>
  <c r="N157" i="3"/>
  <c r="N161" i="3"/>
  <c r="N165" i="3"/>
  <c r="N169" i="3"/>
  <c r="N173" i="3"/>
  <c r="N177" i="3"/>
  <c r="N181" i="3"/>
  <c r="N185" i="3"/>
  <c r="N189" i="3"/>
  <c r="N193" i="3"/>
  <c r="N197" i="3"/>
  <c r="N201" i="3"/>
  <c r="N205" i="3"/>
  <c r="N209" i="3"/>
  <c r="N213" i="3"/>
  <c r="N217" i="3"/>
  <c r="N221" i="3"/>
  <c r="N225" i="3"/>
  <c r="N229" i="3"/>
  <c r="N233" i="3"/>
  <c r="N237" i="3"/>
  <c r="N241" i="3"/>
  <c r="N245" i="3"/>
  <c r="N249" i="3"/>
  <c r="N253" i="3"/>
  <c r="N257" i="3"/>
  <c r="N261" i="3"/>
  <c r="N265" i="3"/>
  <c r="N269" i="3"/>
  <c r="N273" i="3"/>
  <c r="N277" i="3"/>
  <c r="N281" i="3"/>
  <c r="N285" i="3"/>
  <c r="N289" i="3"/>
  <c r="N293" i="3"/>
  <c r="N297" i="3"/>
  <c r="N301" i="3"/>
  <c r="N305" i="3"/>
  <c r="N309" i="3"/>
  <c r="N355" i="3"/>
  <c r="N316" i="3"/>
  <c r="N320" i="3"/>
  <c r="N324" i="3"/>
  <c r="N328" i="3"/>
  <c r="N332" i="3"/>
  <c r="N336" i="3"/>
  <c r="N340" i="3"/>
  <c r="N344" i="3"/>
  <c r="N351" i="3"/>
  <c r="N356" i="3"/>
  <c r="N360" i="3"/>
  <c r="N364" i="3"/>
  <c r="N368" i="3"/>
  <c r="N372" i="3"/>
  <c r="N376" i="3"/>
  <c r="N5" i="3"/>
  <c r="N13" i="3"/>
  <c r="N6" i="3"/>
  <c r="N10" i="3"/>
  <c r="N14" i="3"/>
  <c r="N18" i="3"/>
  <c r="N22" i="3"/>
  <c r="N26" i="3"/>
  <c r="N30" i="3"/>
  <c r="N34" i="3"/>
  <c r="N38" i="3"/>
  <c r="N42" i="3"/>
  <c r="N46" i="3"/>
  <c r="N50" i="3"/>
  <c r="N54" i="3"/>
  <c r="N58" i="3"/>
  <c r="N62" i="3"/>
  <c r="N66" i="3"/>
  <c r="N70" i="3"/>
  <c r="N74" i="3"/>
  <c r="N78" i="3"/>
  <c r="N82" i="3"/>
  <c r="N86" i="3"/>
  <c r="N90" i="3"/>
  <c r="N94" i="3"/>
  <c r="N98" i="3"/>
  <c r="N102" i="3"/>
  <c r="N106" i="3"/>
  <c r="N110" i="3"/>
  <c r="N114" i="3"/>
  <c r="N118" i="3"/>
  <c r="N122" i="3"/>
  <c r="N126" i="3"/>
  <c r="N130" i="3"/>
  <c r="N134" i="3"/>
  <c r="N138" i="3"/>
  <c r="N142" i="3"/>
  <c r="N146" i="3"/>
  <c r="N150" i="3"/>
  <c r="N154" i="3"/>
  <c r="N158" i="3"/>
  <c r="N162" i="3"/>
  <c r="N166" i="3"/>
  <c r="N170" i="3"/>
  <c r="N174" i="3"/>
  <c r="N178" i="3"/>
  <c r="N182" i="3"/>
  <c r="N186" i="3"/>
  <c r="N190" i="3"/>
  <c r="N194" i="3"/>
  <c r="N198" i="3"/>
  <c r="N202" i="3"/>
  <c r="N206" i="3"/>
  <c r="N210" i="3"/>
  <c r="N214" i="3"/>
  <c r="N218" i="3"/>
  <c r="N222" i="3"/>
  <c r="N226" i="3"/>
  <c r="N230" i="3"/>
  <c r="N234" i="3"/>
  <c r="N238" i="3"/>
  <c r="N242" i="3"/>
  <c r="N246" i="3"/>
  <c r="N250" i="3"/>
  <c r="N254" i="3"/>
  <c r="N258" i="3"/>
  <c r="N262" i="3"/>
  <c r="N266" i="3"/>
  <c r="N270" i="3"/>
  <c r="N274" i="3"/>
  <c r="N278" i="3"/>
  <c r="N282" i="3"/>
  <c r="N286" i="3"/>
  <c r="N290" i="3"/>
  <c r="N294" i="3"/>
  <c r="N298" i="3"/>
  <c r="N302" i="3"/>
  <c r="N306" i="3"/>
  <c r="N310" i="3"/>
  <c r="N313" i="3"/>
  <c r="N317" i="3"/>
  <c r="N321" i="3"/>
  <c r="N325" i="3"/>
  <c r="N329" i="3"/>
  <c r="N333" i="3"/>
  <c r="N337" i="3"/>
  <c r="N341" i="3"/>
  <c r="N345" i="3"/>
  <c r="N348" i="3"/>
  <c r="N352" i="3"/>
  <c r="N357" i="3"/>
  <c r="N361" i="3"/>
  <c r="N365" i="3"/>
  <c r="N369" i="3"/>
  <c r="N373" i="3"/>
  <c r="N377" i="3"/>
  <c r="N7" i="3"/>
  <c r="N11" i="3"/>
  <c r="N15" i="3"/>
  <c r="N19" i="3"/>
  <c r="N23" i="3"/>
  <c r="N27" i="3"/>
  <c r="N31" i="3"/>
  <c r="N35" i="3"/>
  <c r="N39" i="3"/>
  <c r="N43" i="3"/>
  <c r="N47" i="3"/>
  <c r="N51" i="3"/>
  <c r="N55" i="3"/>
  <c r="N59" i="3"/>
  <c r="N63" i="3"/>
  <c r="N67" i="3"/>
  <c r="N71" i="3"/>
  <c r="N75" i="3"/>
  <c r="N79" i="3"/>
  <c r="N83" i="3"/>
  <c r="N87" i="3"/>
  <c r="N91" i="3"/>
  <c r="N95" i="3"/>
  <c r="N99" i="3"/>
  <c r="N103" i="3"/>
  <c r="N107" i="3"/>
  <c r="N111" i="3"/>
  <c r="N115" i="3"/>
  <c r="N119" i="3"/>
  <c r="N123" i="3"/>
  <c r="N127" i="3"/>
  <c r="N131" i="3"/>
  <c r="N135" i="3"/>
  <c r="N139" i="3"/>
  <c r="N143" i="3"/>
  <c r="N147" i="3"/>
  <c r="N151" i="3"/>
  <c r="N155" i="3"/>
  <c r="N159" i="3"/>
  <c r="N163" i="3"/>
  <c r="N167" i="3"/>
  <c r="N171" i="3"/>
  <c r="N175" i="3"/>
  <c r="N179" i="3"/>
  <c r="N183" i="3"/>
  <c r="N187" i="3"/>
  <c r="N191" i="3"/>
  <c r="N195" i="3"/>
  <c r="N199" i="3"/>
  <c r="N203" i="3"/>
  <c r="N207" i="3"/>
  <c r="N211" i="3"/>
  <c r="N215" i="3"/>
  <c r="N219" i="3"/>
  <c r="N223" i="3"/>
  <c r="N227" i="3"/>
  <c r="N231" i="3"/>
  <c r="N235" i="3"/>
  <c r="N239" i="3"/>
  <c r="N243" i="3"/>
  <c r="N247" i="3"/>
  <c r="N251" i="3"/>
  <c r="N255" i="3"/>
  <c r="N259" i="3"/>
  <c r="N263" i="3"/>
  <c r="N267" i="3"/>
  <c r="N271" i="3"/>
  <c r="N275" i="3"/>
  <c r="N279" i="3"/>
  <c r="N283" i="3"/>
  <c r="N287" i="3"/>
  <c r="N291" i="3"/>
  <c r="N295" i="3"/>
  <c r="N299" i="3"/>
  <c r="N303" i="3"/>
  <c r="N307" i="3"/>
  <c r="N311" i="3"/>
  <c r="N314" i="3"/>
  <c r="N318" i="3"/>
  <c r="N322" i="3"/>
  <c r="N326" i="3"/>
  <c r="N330" i="3"/>
  <c r="N334" i="3"/>
  <c r="N338" i="3"/>
  <c r="N342" i="3"/>
  <c r="N346" i="3"/>
  <c r="N349" i="3"/>
  <c r="N353" i="3"/>
  <c r="N358" i="3"/>
  <c r="N362" i="3"/>
  <c r="N366" i="3"/>
  <c r="N370" i="3"/>
  <c r="N374" i="3"/>
  <c r="N8" i="3"/>
  <c r="N12" i="3"/>
  <c r="N16" i="3"/>
  <c r="N20" i="3"/>
  <c r="N24" i="3"/>
  <c r="N28" i="3"/>
  <c r="N32" i="3"/>
  <c r="N36" i="3"/>
  <c r="N40" i="3"/>
  <c r="N44" i="3"/>
  <c r="N48" i="3"/>
  <c r="N52" i="3"/>
  <c r="N56" i="3"/>
  <c r="N60" i="3"/>
  <c r="N64" i="3"/>
  <c r="N68" i="3"/>
  <c r="N72" i="3"/>
  <c r="N76" i="3"/>
  <c r="N80" i="3"/>
  <c r="N84" i="3"/>
  <c r="N88" i="3"/>
  <c r="N92" i="3"/>
  <c r="N96" i="3"/>
  <c r="N100" i="3"/>
  <c r="N104" i="3"/>
  <c r="N108" i="3"/>
  <c r="N112" i="3"/>
  <c r="N116" i="3"/>
  <c r="N120" i="3"/>
  <c r="N124" i="3"/>
  <c r="N128" i="3"/>
  <c r="N132" i="3"/>
  <c r="N136" i="3"/>
  <c r="N140" i="3"/>
  <c r="N144" i="3"/>
  <c r="N148" i="3"/>
  <c r="N152" i="3"/>
  <c r="N156" i="3"/>
  <c r="N160" i="3"/>
  <c r="N164" i="3"/>
  <c r="N168" i="3"/>
  <c r="N172" i="3"/>
  <c r="N176" i="3"/>
  <c r="N180" i="3"/>
  <c r="N184" i="3"/>
  <c r="N188" i="3"/>
  <c r="N192" i="3"/>
  <c r="N196" i="3"/>
  <c r="N200" i="3"/>
  <c r="N204" i="3"/>
  <c r="N208" i="3"/>
  <c r="N212" i="3"/>
  <c r="N216" i="3"/>
  <c r="N220" i="3"/>
  <c r="N224" i="3"/>
  <c r="N228" i="3"/>
  <c r="N232" i="3"/>
  <c r="N236" i="3"/>
  <c r="N240" i="3"/>
  <c r="N244" i="3"/>
  <c r="N248" i="3"/>
  <c r="N252" i="3"/>
  <c r="N256" i="3"/>
  <c r="N260" i="3"/>
  <c r="N264" i="3"/>
  <c r="N268" i="3"/>
  <c r="N272" i="3"/>
  <c r="N276" i="3"/>
  <c r="N280" i="3"/>
  <c r="N284" i="3"/>
  <c r="N288" i="3"/>
  <c r="N292" i="3"/>
  <c r="N296" i="3"/>
  <c r="N300" i="3"/>
  <c r="N304" i="3"/>
  <c r="N308" i="3"/>
  <c r="N312" i="3"/>
  <c r="N315" i="3"/>
  <c r="N319" i="3"/>
  <c r="N323" i="3"/>
  <c r="N327" i="3"/>
  <c r="N331" i="3"/>
  <c r="N335" i="3"/>
  <c r="N339" i="3"/>
  <c r="N343" i="3"/>
  <c r="N347" i="3"/>
  <c r="N350" i="3"/>
  <c r="N354" i="3"/>
  <c r="N359" i="3"/>
  <c r="N363" i="3"/>
  <c r="N367" i="3"/>
  <c r="N371" i="3"/>
  <c r="N375" i="3"/>
  <c r="F683" i="1"/>
  <c r="F682" i="1"/>
  <c r="F681" i="1"/>
  <c r="F680" i="1"/>
  <c r="F679" i="1"/>
  <c r="F678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O363" i="3" l="1"/>
  <c r="O347" i="3"/>
  <c r="O331" i="3"/>
  <c r="O300" i="3"/>
  <c r="O220" i="3"/>
  <c r="O156" i="3"/>
  <c r="O44" i="3"/>
  <c r="O367" i="3"/>
  <c r="O350" i="3"/>
  <c r="O335" i="3"/>
  <c r="O319" i="3"/>
  <c r="O304" i="3"/>
  <c r="O288" i="3"/>
  <c r="O272" i="3"/>
  <c r="O256" i="3"/>
  <c r="O315" i="3"/>
  <c r="O252" i="3"/>
  <c r="O188" i="3"/>
  <c r="O108" i="3"/>
  <c r="O92" i="3"/>
  <c r="O28" i="3"/>
  <c r="O12" i="3"/>
  <c r="O366" i="3"/>
  <c r="O349" i="3"/>
  <c r="O334" i="3"/>
  <c r="O318" i="3"/>
  <c r="O303" i="3"/>
  <c r="O287" i="3"/>
  <c r="O271" i="3"/>
  <c r="O255" i="3"/>
  <c r="O239" i="3"/>
  <c r="O223" i="3"/>
  <c r="O268" i="3"/>
  <c r="O204" i="3"/>
  <c r="O140" i="3"/>
  <c r="O124" i="3"/>
  <c r="O76" i="3"/>
  <c r="O375" i="3"/>
  <c r="O359" i="3"/>
  <c r="O343" i="3"/>
  <c r="O327" i="3"/>
  <c r="O312" i="3"/>
  <c r="O296" i="3"/>
  <c r="O280" i="3"/>
  <c r="O264" i="3"/>
  <c r="O248" i="3"/>
  <c r="O232" i="3"/>
  <c r="O216" i="3"/>
  <c r="O200" i="3"/>
  <c r="O184" i="3"/>
  <c r="O168" i="3"/>
  <c r="O152" i="3"/>
  <c r="O136" i="3"/>
  <c r="O120" i="3"/>
  <c r="O104" i="3"/>
  <c r="O88" i="3"/>
  <c r="O72" i="3"/>
  <c r="O284" i="3"/>
  <c r="O236" i="3"/>
  <c r="O172" i="3"/>
  <c r="O60" i="3"/>
  <c r="O371" i="3"/>
  <c r="O354" i="3"/>
  <c r="O339" i="3"/>
  <c r="O323" i="3"/>
  <c r="O308" i="3"/>
  <c r="O292" i="3"/>
  <c r="O276" i="3"/>
  <c r="O260" i="3"/>
  <c r="O244" i="3"/>
  <c r="O228" i="3"/>
  <c r="O240" i="3"/>
  <c r="O224" i="3"/>
  <c r="O208" i="3"/>
  <c r="O192" i="3"/>
  <c r="O176" i="3"/>
  <c r="O160" i="3"/>
  <c r="O144" i="3"/>
  <c r="O128" i="3"/>
  <c r="O112" i="3"/>
  <c r="O96" i="3"/>
  <c r="O80" i="3"/>
  <c r="O64" i="3"/>
  <c r="O48" i="3"/>
  <c r="O32" i="3"/>
  <c r="O16" i="3"/>
  <c r="O370" i="3"/>
  <c r="O353" i="3"/>
  <c r="O338" i="3"/>
  <c r="O322" i="3"/>
  <c r="O307" i="3"/>
  <c r="O291" i="3"/>
  <c r="O275" i="3"/>
  <c r="O259" i="3"/>
  <c r="O243" i="3"/>
  <c r="O227" i="3"/>
  <c r="O211" i="3"/>
  <c r="O195" i="3"/>
  <c r="O179" i="3"/>
  <c r="O163" i="3"/>
  <c r="O147" i="3"/>
  <c r="O131" i="3"/>
  <c r="O115" i="3"/>
  <c r="O99" i="3"/>
  <c r="O83" i="3"/>
  <c r="O67" i="3"/>
  <c r="O51" i="3"/>
  <c r="O35" i="3"/>
  <c r="O19" i="3"/>
  <c r="O377" i="3"/>
  <c r="O361" i="3"/>
  <c r="O345" i="3"/>
  <c r="O329" i="3"/>
  <c r="O313" i="3"/>
  <c r="O298" i="3"/>
  <c r="O282" i="3"/>
  <c r="O266" i="3"/>
  <c r="O250" i="3"/>
  <c r="O234" i="3"/>
  <c r="O218" i="3"/>
  <c r="O202" i="3"/>
  <c r="O186" i="3"/>
  <c r="O170" i="3"/>
  <c r="O154" i="3"/>
  <c r="O138" i="3"/>
  <c r="O122" i="3"/>
  <c r="O106" i="3"/>
  <c r="O90" i="3"/>
  <c r="O74" i="3"/>
  <c r="O58" i="3"/>
  <c r="O42" i="3"/>
  <c r="O26" i="3"/>
  <c r="O10" i="3"/>
  <c r="O376" i="3"/>
  <c r="O360" i="3"/>
  <c r="O344" i="3"/>
  <c r="O328" i="3"/>
  <c r="O355" i="3"/>
  <c r="O297" i="3"/>
  <c r="O281" i="3"/>
  <c r="O265" i="3"/>
  <c r="O249" i="3"/>
  <c r="O233" i="3"/>
  <c r="O217" i="3"/>
  <c r="O201" i="3"/>
  <c r="O185" i="3"/>
  <c r="O169" i="3"/>
  <c r="O153" i="3"/>
  <c r="O137" i="3"/>
  <c r="O121" i="3"/>
  <c r="O105" i="3"/>
  <c r="O89" i="3"/>
  <c r="O73" i="3"/>
  <c r="O57" i="3"/>
  <c r="O41" i="3"/>
  <c r="O25" i="3"/>
  <c r="O207" i="3"/>
  <c r="O191" i="3"/>
  <c r="O175" i="3"/>
  <c r="O159" i="3"/>
  <c r="O143" i="3"/>
  <c r="O127" i="3"/>
  <c r="O111" i="3"/>
  <c r="O95" i="3"/>
  <c r="O79" i="3"/>
  <c r="O63" i="3"/>
  <c r="O47" i="3"/>
  <c r="O31" i="3"/>
  <c r="O15" i="3"/>
  <c r="O373" i="3"/>
  <c r="O357" i="3"/>
  <c r="O341" i="3"/>
  <c r="O325" i="3"/>
  <c r="O310" i="3"/>
  <c r="O294" i="3"/>
  <c r="O278" i="3"/>
  <c r="O262" i="3"/>
  <c r="O246" i="3"/>
  <c r="O230" i="3"/>
  <c r="O214" i="3"/>
  <c r="O198" i="3"/>
  <c r="O182" i="3"/>
  <c r="O166" i="3"/>
  <c r="O150" i="3"/>
  <c r="O134" i="3"/>
  <c r="O118" i="3"/>
  <c r="O102" i="3"/>
  <c r="O86" i="3"/>
  <c r="O70" i="3"/>
  <c r="O54" i="3"/>
  <c r="O38" i="3"/>
  <c r="O22" i="3"/>
  <c r="O6" i="3"/>
  <c r="O372" i="3"/>
  <c r="O356" i="3"/>
  <c r="O340" i="3"/>
  <c r="O324" i="3"/>
  <c r="O309" i="3"/>
  <c r="O293" i="3"/>
  <c r="O277" i="3"/>
  <c r="O261" i="3"/>
  <c r="O245" i="3"/>
  <c r="O229" i="3"/>
  <c r="O213" i="3"/>
  <c r="O197" i="3"/>
  <c r="O181" i="3"/>
  <c r="O165" i="3"/>
  <c r="O149" i="3"/>
  <c r="O133" i="3"/>
  <c r="O117" i="3"/>
  <c r="O101" i="3"/>
  <c r="O85" i="3"/>
  <c r="O69" i="3"/>
  <c r="O53" i="3"/>
  <c r="O37" i="3"/>
  <c r="O21" i="3"/>
  <c r="O56" i="3"/>
  <c r="O40" i="3"/>
  <c r="O24" i="3"/>
  <c r="O8" i="3"/>
  <c r="O362" i="3"/>
  <c r="O346" i="3"/>
  <c r="O330" i="3"/>
  <c r="O314" i="3"/>
  <c r="O299" i="3"/>
  <c r="O283" i="3"/>
  <c r="O267" i="3"/>
  <c r="O251" i="3"/>
  <c r="O235" i="3"/>
  <c r="O219" i="3"/>
  <c r="O203" i="3"/>
  <c r="O187" i="3"/>
  <c r="O171" i="3"/>
  <c r="O155" i="3"/>
  <c r="O139" i="3"/>
  <c r="O123" i="3"/>
  <c r="O107" i="3"/>
  <c r="O91" i="3"/>
  <c r="O75" i="3"/>
  <c r="O59" i="3"/>
  <c r="O43" i="3"/>
  <c r="O27" i="3"/>
  <c r="O11" i="3"/>
  <c r="O369" i="3"/>
  <c r="O352" i="3"/>
  <c r="O337" i="3"/>
  <c r="O321" i="3"/>
  <c r="O306" i="3"/>
  <c r="O290" i="3"/>
  <c r="O274" i="3"/>
  <c r="O258" i="3"/>
  <c r="O242" i="3"/>
  <c r="O226" i="3"/>
  <c r="O210" i="3"/>
  <c r="O194" i="3"/>
  <c r="O178" i="3"/>
  <c r="O162" i="3"/>
  <c r="O146" i="3"/>
  <c r="O130" i="3"/>
  <c r="O114" i="3"/>
  <c r="O98" i="3"/>
  <c r="O82" i="3"/>
  <c r="O66" i="3"/>
  <c r="O50" i="3"/>
  <c r="O34" i="3"/>
  <c r="O18" i="3"/>
  <c r="O13" i="3"/>
  <c r="O368" i="3"/>
  <c r="O351" i="3"/>
  <c r="O336" i="3"/>
  <c r="O320" i="3"/>
  <c r="O305" i="3"/>
  <c r="O289" i="3"/>
  <c r="O273" i="3"/>
  <c r="O257" i="3"/>
  <c r="O241" i="3"/>
  <c r="O225" i="3"/>
  <c r="O209" i="3"/>
  <c r="O193" i="3"/>
  <c r="O177" i="3"/>
  <c r="O161" i="3"/>
  <c r="O145" i="3"/>
  <c r="O129" i="3"/>
  <c r="O113" i="3"/>
  <c r="O97" i="3"/>
  <c r="O81" i="3"/>
  <c r="O65" i="3"/>
  <c r="O49" i="3"/>
  <c r="O33" i="3"/>
  <c r="O17" i="3"/>
  <c r="O212" i="3"/>
  <c r="O196" i="3"/>
  <c r="O180" i="3"/>
  <c r="O164" i="3"/>
  <c r="O148" i="3"/>
  <c r="O132" i="3"/>
  <c r="O116" i="3"/>
  <c r="O100" i="3"/>
  <c r="O84" i="3"/>
  <c r="O68" i="3"/>
  <c r="O52" i="3"/>
  <c r="O36" i="3"/>
  <c r="O20" i="3"/>
  <c r="O374" i="3"/>
  <c r="O358" i="3"/>
  <c r="O342" i="3"/>
  <c r="O326" i="3"/>
  <c r="O311" i="3"/>
  <c r="O295" i="3"/>
  <c r="O279" i="3"/>
  <c r="O263" i="3"/>
  <c r="O247" i="3"/>
  <c r="O231" i="3"/>
  <c r="O215" i="3"/>
  <c r="O199" i="3"/>
  <c r="O183" i="3"/>
  <c r="O167" i="3"/>
  <c r="O151" i="3"/>
  <c r="O135" i="3"/>
  <c r="O119" i="3"/>
  <c r="O103" i="3"/>
  <c r="O87" i="3"/>
  <c r="O71" i="3"/>
  <c r="O55" i="3"/>
  <c r="O39" i="3"/>
  <c r="O23" i="3"/>
  <c r="O7" i="3"/>
  <c r="O365" i="3"/>
  <c r="O348" i="3"/>
  <c r="O333" i="3"/>
  <c r="O317" i="3"/>
  <c r="O302" i="3"/>
  <c r="O286" i="3"/>
  <c r="O270" i="3"/>
  <c r="O254" i="3"/>
  <c r="O238" i="3"/>
  <c r="O222" i="3"/>
  <c r="O206" i="3"/>
  <c r="O190" i="3"/>
  <c r="O174" i="3"/>
  <c r="O158" i="3"/>
  <c r="O142" i="3"/>
  <c r="O126" i="3"/>
  <c r="O110" i="3"/>
  <c r="O94" i="3"/>
  <c r="O78" i="3"/>
  <c r="O62" i="3"/>
  <c r="O46" i="3"/>
  <c r="O30" i="3"/>
  <c r="O14" i="3"/>
  <c r="O5" i="3"/>
  <c r="O364" i="3"/>
  <c r="O332" i="3"/>
  <c r="O316" i="3"/>
  <c r="O301" i="3"/>
  <c r="O285" i="3"/>
  <c r="O269" i="3"/>
  <c r="O253" i="3"/>
  <c r="O237" i="3"/>
  <c r="O221" i="3"/>
  <c r="O205" i="3"/>
  <c r="O189" i="3"/>
  <c r="O173" i="3"/>
  <c r="O157" i="3"/>
  <c r="O141" i="3"/>
  <c r="O125" i="3"/>
  <c r="O109" i="3"/>
  <c r="O93" i="3"/>
  <c r="O77" i="3"/>
  <c r="O61" i="3"/>
  <c r="O45" i="3"/>
  <c r="O29" i="3"/>
  <c r="O9" i="3"/>
  <c r="AG308" i="1"/>
  <c r="AG307" i="1"/>
  <c r="AG51" i="1"/>
  <c r="B99" i="3" l="1"/>
  <c r="G11" i="5" l="1"/>
  <c r="G10" i="5"/>
  <c r="I7" i="5"/>
  <c r="H7" i="5"/>
  <c r="G7" i="5"/>
  <c r="I5" i="5"/>
  <c r="H5" i="5"/>
  <c r="G5" i="5"/>
  <c r="I3" i="5"/>
  <c r="H3" i="5"/>
  <c r="G3" i="5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148" i="3"/>
  <c r="B28" i="3"/>
  <c r="B249" i="3"/>
  <c r="B24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4" i="3"/>
  <c r="B353" i="3"/>
  <c r="B352" i="3"/>
  <c r="B351" i="3"/>
  <c r="B349" i="3"/>
  <c r="B347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55" i="3"/>
  <c r="B311" i="3"/>
  <c r="B310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5" i="3"/>
  <c r="B294" i="3"/>
  <c r="B293" i="3"/>
  <c r="B292" i="3"/>
  <c r="B291" i="3"/>
  <c r="B290" i="3"/>
  <c r="B289" i="3"/>
  <c r="B288" i="3"/>
  <c r="B287" i="3"/>
  <c r="B284" i="3"/>
  <c r="B282" i="3"/>
  <c r="B281" i="3"/>
  <c r="B280" i="3"/>
  <c r="B279" i="3"/>
  <c r="B278" i="3"/>
  <c r="B277" i="3"/>
  <c r="B276" i="3"/>
  <c r="B275" i="3"/>
  <c r="B274" i="3"/>
  <c r="B273" i="3"/>
  <c r="B272" i="3"/>
  <c r="B270" i="3"/>
  <c r="B269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5" i="3"/>
  <c r="B184" i="3"/>
  <c r="B183" i="3"/>
  <c r="B182" i="3"/>
  <c r="B181" i="3"/>
  <c r="B180" i="3"/>
  <c r="B179" i="3"/>
  <c r="B178" i="3"/>
  <c r="B176" i="3"/>
  <c r="B175" i="3"/>
  <c r="B174" i="3"/>
  <c r="B173" i="3"/>
  <c r="B172" i="3"/>
  <c r="B171" i="3"/>
  <c r="B170" i="3"/>
  <c r="B168" i="3"/>
  <c r="B167" i="3"/>
  <c r="B166" i="3"/>
  <c r="B165" i="3"/>
  <c r="B162" i="3"/>
  <c r="B161" i="3"/>
  <c r="B160" i="3"/>
  <c r="B159" i="3"/>
  <c r="B158" i="3"/>
  <c r="B157" i="3"/>
  <c r="B155" i="3"/>
  <c r="B154" i="3"/>
  <c r="B153" i="3"/>
  <c r="B151" i="3"/>
  <c r="B149" i="3"/>
  <c r="B147" i="3"/>
  <c r="B146" i="3"/>
  <c r="B145" i="3"/>
  <c r="B144" i="3"/>
  <c r="B143" i="3"/>
  <c r="B142" i="3"/>
  <c r="B141" i="3"/>
  <c r="B140" i="3"/>
  <c r="B138" i="3"/>
  <c r="B137" i="3"/>
  <c r="B135" i="3"/>
  <c r="B134" i="3"/>
  <c r="B132" i="3"/>
  <c r="B130" i="3"/>
  <c r="B129" i="3"/>
  <c r="B128" i="3"/>
  <c r="B127" i="3"/>
  <c r="B125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8" i="3"/>
  <c r="B97" i="3"/>
  <c r="B96" i="3"/>
  <c r="B94" i="3"/>
  <c r="B92" i="3"/>
  <c r="B91" i="3"/>
  <c r="B90" i="3"/>
  <c r="B89" i="3"/>
  <c r="B87" i="3"/>
  <c r="B86" i="3"/>
  <c r="B85" i="3"/>
  <c r="B84" i="3"/>
  <c r="B83" i="3"/>
  <c r="B82" i="3"/>
  <c r="B81" i="3"/>
  <c r="B80" i="3"/>
  <c r="B79" i="3"/>
  <c r="B78" i="3"/>
  <c r="B77" i="3"/>
  <c r="B75" i="3"/>
  <c r="B74" i="3"/>
  <c r="B73" i="3"/>
  <c r="B72" i="3"/>
  <c r="B71" i="3"/>
  <c r="B70" i="3"/>
  <c r="B69" i="3"/>
  <c r="B67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3" i="3"/>
  <c r="B32" i="3"/>
  <c r="B30" i="3"/>
  <c r="B29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V3" i="3"/>
  <c r="U3" i="3"/>
  <c r="T3" i="3"/>
  <c r="AL683" i="1"/>
  <c r="AG683" i="1"/>
  <c r="AF683" i="1"/>
  <c r="AE683" i="1"/>
  <c r="K683" i="1"/>
  <c r="G683" i="1"/>
  <c r="D683" i="1"/>
  <c r="B683" i="1"/>
  <c r="A683" i="1"/>
  <c r="AL682" i="1"/>
  <c r="AG682" i="1"/>
  <c r="AF682" i="1"/>
  <c r="AE682" i="1"/>
  <c r="K682" i="1"/>
  <c r="G682" i="1"/>
  <c r="D682" i="1"/>
  <c r="B682" i="1"/>
  <c r="A682" i="1"/>
  <c r="AL681" i="1"/>
  <c r="AG681" i="1"/>
  <c r="AF681" i="1"/>
  <c r="AE681" i="1"/>
  <c r="K681" i="1"/>
  <c r="G681" i="1"/>
  <c r="D681" i="1"/>
  <c r="B681" i="1"/>
  <c r="A681" i="1"/>
  <c r="AL680" i="1"/>
  <c r="AG680" i="1"/>
  <c r="AF680" i="1"/>
  <c r="AE680" i="1"/>
  <c r="K680" i="1"/>
  <c r="G680" i="1"/>
  <c r="D680" i="1"/>
  <c r="B680" i="1"/>
  <c r="A680" i="1"/>
  <c r="AL679" i="1"/>
  <c r="AG679" i="1"/>
  <c r="AF679" i="1"/>
  <c r="AE679" i="1"/>
  <c r="K679" i="1"/>
  <c r="G679" i="1"/>
  <c r="D679" i="1"/>
  <c r="B679" i="1"/>
  <c r="A679" i="1"/>
  <c r="AL678" i="1"/>
  <c r="AG678" i="1"/>
  <c r="AF678" i="1"/>
  <c r="AE678" i="1"/>
  <c r="K678" i="1"/>
  <c r="G678" i="1"/>
  <c r="D678" i="1"/>
  <c r="B678" i="1"/>
  <c r="A678" i="1"/>
  <c r="AL677" i="1"/>
  <c r="AF677" i="1"/>
  <c r="F677" i="1" s="1"/>
  <c r="AE677" i="1"/>
  <c r="K677" i="1"/>
  <c r="H677" i="1"/>
  <c r="G677" i="1"/>
  <c r="D677" i="1"/>
  <c r="C677" i="1"/>
  <c r="B677" i="1"/>
  <c r="A677" i="1"/>
  <c r="AL676" i="1"/>
  <c r="AG676" i="1"/>
  <c r="AF676" i="1"/>
  <c r="F676" i="1" s="1"/>
  <c r="AE676" i="1"/>
  <c r="K676" i="1"/>
  <c r="G676" i="1"/>
  <c r="D676" i="1"/>
  <c r="C676" i="1"/>
  <c r="B676" i="1"/>
  <c r="A676" i="1"/>
  <c r="AL675" i="1"/>
  <c r="AG675" i="1"/>
  <c r="AF675" i="1"/>
  <c r="F675" i="1" s="1"/>
  <c r="AE675" i="1"/>
  <c r="K675" i="1"/>
  <c r="H675" i="1"/>
  <c r="H676" i="1" s="1"/>
  <c r="G675" i="1"/>
  <c r="D675" i="1"/>
  <c r="C675" i="1"/>
  <c r="B675" i="1"/>
  <c r="A675" i="1"/>
  <c r="AL674" i="1"/>
  <c r="AF674" i="1"/>
  <c r="F674" i="1" s="1"/>
  <c r="AE674" i="1"/>
  <c r="K674" i="1"/>
  <c r="G674" i="1"/>
  <c r="D674" i="1"/>
  <c r="C674" i="1"/>
  <c r="B674" i="1"/>
  <c r="A674" i="1"/>
  <c r="AL673" i="1"/>
  <c r="AF673" i="1"/>
  <c r="F673" i="1" s="1"/>
  <c r="AE673" i="1"/>
  <c r="K673" i="1"/>
  <c r="H673" i="1"/>
  <c r="H674" i="1" s="1"/>
  <c r="G673" i="1"/>
  <c r="D673" i="1"/>
  <c r="C673" i="1"/>
  <c r="B673" i="1"/>
  <c r="A673" i="1"/>
  <c r="AL672" i="1"/>
  <c r="AF672" i="1"/>
  <c r="F672" i="1" s="1"/>
  <c r="AE672" i="1"/>
  <c r="K672" i="1"/>
  <c r="G672" i="1"/>
  <c r="D672" i="1"/>
  <c r="C672" i="1"/>
  <c r="B672" i="1"/>
  <c r="A672" i="1"/>
  <c r="AL671" i="1"/>
  <c r="AG671" i="1"/>
  <c r="AF671" i="1"/>
  <c r="F671" i="1" s="1"/>
  <c r="AE671" i="1"/>
  <c r="K671" i="1"/>
  <c r="H671" i="1"/>
  <c r="H672" i="1" s="1"/>
  <c r="G671" i="1"/>
  <c r="D671" i="1"/>
  <c r="C671" i="1"/>
  <c r="B671" i="1"/>
  <c r="A671" i="1"/>
  <c r="AL670" i="1"/>
  <c r="AG670" i="1"/>
  <c r="AF670" i="1"/>
  <c r="F670" i="1" s="1"/>
  <c r="AE670" i="1"/>
  <c r="K670" i="1"/>
  <c r="G670" i="1"/>
  <c r="D670" i="1"/>
  <c r="C670" i="1"/>
  <c r="B670" i="1"/>
  <c r="A670" i="1"/>
  <c r="AL669" i="1"/>
  <c r="AF669" i="1"/>
  <c r="F669" i="1" s="1"/>
  <c r="AE669" i="1"/>
  <c r="K669" i="1"/>
  <c r="H669" i="1"/>
  <c r="H670" i="1" s="1"/>
  <c r="G669" i="1"/>
  <c r="D669" i="1"/>
  <c r="C669" i="1"/>
  <c r="B669" i="1"/>
  <c r="A669" i="1"/>
  <c r="AL668" i="1"/>
  <c r="AF668" i="1"/>
  <c r="F668" i="1" s="1"/>
  <c r="AE668" i="1"/>
  <c r="K668" i="1"/>
  <c r="G668" i="1"/>
  <c r="D668" i="1"/>
  <c r="C668" i="1"/>
  <c r="B668" i="1"/>
  <c r="A668" i="1"/>
  <c r="AL667" i="1"/>
  <c r="AG667" i="1"/>
  <c r="AF667" i="1"/>
  <c r="F667" i="1" s="1"/>
  <c r="AE667" i="1"/>
  <c r="H667" i="1"/>
  <c r="H668" i="1" s="1"/>
  <c r="G667" i="1"/>
  <c r="D667" i="1"/>
  <c r="C667" i="1"/>
  <c r="B667" i="1"/>
  <c r="A667" i="1"/>
  <c r="AL666" i="1"/>
  <c r="AG666" i="1"/>
  <c r="AF666" i="1"/>
  <c r="F666" i="1" s="1"/>
  <c r="AE666" i="1"/>
  <c r="K666" i="1"/>
  <c r="G666" i="1"/>
  <c r="D666" i="1"/>
  <c r="C666" i="1"/>
  <c r="B666" i="1"/>
  <c r="A666" i="1"/>
  <c r="AL665" i="1"/>
  <c r="AG665" i="1"/>
  <c r="AF665" i="1"/>
  <c r="F665" i="1" s="1"/>
  <c r="AE665" i="1"/>
  <c r="K665" i="1"/>
  <c r="H665" i="1"/>
  <c r="H666" i="1" s="1"/>
  <c r="G665" i="1"/>
  <c r="D665" i="1"/>
  <c r="C665" i="1"/>
  <c r="B665" i="1"/>
  <c r="A665" i="1"/>
  <c r="AL664" i="1"/>
  <c r="AG664" i="1"/>
  <c r="AF664" i="1"/>
  <c r="F664" i="1" s="1"/>
  <c r="AE664" i="1"/>
  <c r="K664" i="1"/>
  <c r="G664" i="1"/>
  <c r="D664" i="1"/>
  <c r="C664" i="1"/>
  <c r="B664" i="1"/>
  <c r="A664" i="1"/>
  <c r="AL663" i="1"/>
  <c r="AG663" i="1"/>
  <c r="AF663" i="1"/>
  <c r="F663" i="1" s="1"/>
  <c r="AE663" i="1"/>
  <c r="K663" i="1"/>
  <c r="H663" i="1"/>
  <c r="H664" i="1" s="1"/>
  <c r="G663" i="1"/>
  <c r="D663" i="1"/>
  <c r="C663" i="1"/>
  <c r="B663" i="1"/>
  <c r="A663" i="1"/>
  <c r="AL662" i="1"/>
  <c r="AG662" i="1"/>
  <c r="AF662" i="1"/>
  <c r="F662" i="1" s="1"/>
  <c r="AE662" i="1"/>
  <c r="K662" i="1"/>
  <c r="G662" i="1"/>
  <c r="D662" i="1"/>
  <c r="C662" i="1"/>
  <c r="B662" i="1"/>
  <c r="A662" i="1"/>
  <c r="AL661" i="1"/>
  <c r="AF661" i="1"/>
  <c r="F661" i="1" s="1"/>
  <c r="AE661" i="1"/>
  <c r="K661" i="1"/>
  <c r="H661" i="1"/>
  <c r="H662" i="1" s="1"/>
  <c r="G661" i="1"/>
  <c r="D661" i="1"/>
  <c r="C661" i="1"/>
  <c r="B661" i="1"/>
  <c r="A661" i="1"/>
  <c r="AL660" i="1"/>
  <c r="AG660" i="1"/>
  <c r="AF660" i="1"/>
  <c r="F660" i="1" s="1"/>
  <c r="AE660" i="1"/>
  <c r="G660" i="1"/>
  <c r="D660" i="1"/>
  <c r="C660" i="1"/>
  <c r="B660" i="1"/>
  <c r="A660" i="1"/>
  <c r="AL659" i="1"/>
  <c r="AF659" i="1"/>
  <c r="F659" i="1" s="1"/>
  <c r="AE659" i="1"/>
  <c r="H659" i="1"/>
  <c r="H660" i="1" s="1"/>
  <c r="G659" i="1"/>
  <c r="D659" i="1"/>
  <c r="C659" i="1"/>
  <c r="B659" i="1"/>
  <c r="A659" i="1"/>
  <c r="AL658" i="1"/>
  <c r="AG658" i="1"/>
  <c r="AF658" i="1"/>
  <c r="F658" i="1" s="1"/>
  <c r="AE658" i="1"/>
  <c r="G658" i="1"/>
  <c r="D658" i="1"/>
  <c r="C658" i="1"/>
  <c r="B658" i="1"/>
  <c r="A658" i="1"/>
  <c r="AL657" i="1"/>
  <c r="AG657" i="1"/>
  <c r="AF657" i="1"/>
  <c r="F657" i="1" s="1"/>
  <c r="AE657" i="1"/>
  <c r="K657" i="1"/>
  <c r="G657" i="1"/>
  <c r="D657" i="1"/>
  <c r="C657" i="1"/>
  <c r="B657" i="1"/>
  <c r="A657" i="1"/>
  <c r="AL656" i="1"/>
  <c r="AG656" i="1"/>
  <c r="AF656" i="1"/>
  <c r="F656" i="1" s="1"/>
  <c r="AE656" i="1"/>
  <c r="K656" i="1"/>
  <c r="H656" i="1"/>
  <c r="H657" i="1" s="1"/>
  <c r="H658" i="1" s="1"/>
  <c r="G656" i="1"/>
  <c r="D656" i="1"/>
  <c r="C656" i="1"/>
  <c r="B656" i="1"/>
  <c r="A656" i="1"/>
  <c r="AL655" i="1"/>
  <c r="AF655" i="1"/>
  <c r="F655" i="1" s="1"/>
  <c r="AE655" i="1"/>
  <c r="K655" i="1"/>
  <c r="G655" i="1"/>
  <c r="D655" i="1"/>
  <c r="C655" i="1"/>
  <c r="B655" i="1"/>
  <c r="A655" i="1"/>
  <c r="AL654" i="1"/>
  <c r="AG654" i="1"/>
  <c r="AF654" i="1"/>
  <c r="F654" i="1" s="1"/>
  <c r="AE654" i="1"/>
  <c r="G654" i="1"/>
  <c r="D654" i="1"/>
  <c r="C654" i="1"/>
  <c r="B654" i="1"/>
  <c r="A654" i="1"/>
  <c r="AL653" i="1"/>
  <c r="AG653" i="1"/>
  <c r="AF653" i="1"/>
  <c r="F653" i="1" s="1"/>
  <c r="AE653" i="1"/>
  <c r="K653" i="1"/>
  <c r="H653" i="1"/>
  <c r="H654" i="1" s="1"/>
  <c r="H655" i="1" s="1"/>
  <c r="G653" i="1"/>
  <c r="D653" i="1"/>
  <c r="C653" i="1"/>
  <c r="B653" i="1"/>
  <c r="A653" i="1"/>
  <c r="AL652" i="1"/>
  <c r="AG652" i="1"/>
  <c r="AF652" i="1"/>
  <c r="F652" i="1" s="1"/>
  <c r="AE652" i="1"/>
  <c r="K652" i="1"/>
  <c r="G652" i="1"/>
  <c r="D652" i="1"/>
  <c r="C652" i="1"/>
  <c r="B652" i="1"/>
  <c r="A652" i="1"/>
  <c r="AL651" i="1"/>
  <c r="AF651" i="1"/>
  <c r="F651" i="1" s="1"/>
  <c r="AE651" i="1"/>
  <c r="K651" i="1"/>
  <c r="G651" i="1"/>
  <c r="D651" i="1"/>
  <c r="C651" i="1"/>
  <c r="B651" i="1"/>
  <c r="A651" i="1"/>
  <c r="AL650" i="1"/>
  <c r="AF650" i="1"/>
  <c r="F650" i="1" s="1"/>
  <c r="AE650" i="1"/>
  <c r="K650" i="1"/>
  <c r="H650" i="1"/>
  <c r="H651" i="1" s="1"/>
  <c r="H652" i="1" s="1"/>
  <c r="G650" i="1"/>
  <c r="D650" i="1"/>
  <c r="C650" i="1"/>
  <c r="B650" i="1"/>
  <c r="A650" i="1"/>
  <c r="AL649" i="1"/>
  <c r="AG649" i="1"/>
  <c r="AF649" i="1"/>
  <c r="F649" i="1" s="1"/>
  <c r="AE649" i="1"/>
  <c r="K649" i="1"/>
  <c r="G649" i="1"/>
  <c r="D649" i="1"/>
  <c r="C649" i="1"/>
  <c r="B649" i="1"/>
  <c r="A649" i="1"/>
  <c r="AL648" i="1"/>
  <c r="AG648" i="1"/>
  <c r="AF648" i="1"/>
  <c r="F648" i="1" s="1"/>
  <c r="AE648" i="1"/>
  <c r="K648" i="1"/>
  <c r="G648" i="1"/>
  <c r="D648" i="1"/>
  <c r="C648" i="1"/>
  <c r="B648" i="1"/>
  <c r="A648" i="1"/>
  <c r="AL647" i="1"/>
  <c r="AG647" i="1"/>
  <c r="AF647" i="1"/>
  <c r="F647" i="1" s="1"/>
  <c r="AE647" i="1"/>
  <c r="K647" i="1"/>
  <c r="H647" i="1"/>
  <c r="H648" i="1" s="1"/>
  <c r="H649" i="1" s="1"/>
  <c r="G647" i="1"/>
  <c r="D647" i="1"/>
  <c r="C647" i="1"/>
  <c r="B647" i="1"/>
  <c r="A647" i="1"/>
  <c r="AL646" i="1"/>
  <c r="AF646" i="1"/>
  <c r="F646" i="1" s="1"/>
  <c r="AE646" i="1"/>
  <c r="K646" i="1"/>
  <c r="G646" i="1"/>
  <c r="D646" i="1"/>
  <c r="C646" i="1"/>
  <c r="B646" i="1"/>
  <c r="A646" i="1"/>
  <c r="AL645" i="1"/>
  <c r="AF645" i="1"/>
  <c r="F645" i="1" s="1"/>
  <c r="AE645" i="1"/>
  <c r="K645" i="1"/>
  <c r="G645" i="1"/>
  <c r="D645" i="1"/>
  <c r="C645" i="1"/>
  <c r="B645" i="1"/>
  <c r="A645" i="1"/>
  <c r="AL644" i="1"/>
  <c r="AF644" i="1"/>
  <c r="F644" i="1" s="1"/>
  <c r="AE644" i="1"/>
  <c r="K644" i="1"/>
  <c r="H644" i="1"/>
  <c r="H645" i="1" s="1"/>
  <c r="H646" i="1" s="1"/>
  <c r="G644" i="1"/>
  <c r="D644" i="1"/>
  <c r="C644" i="1"/>
  <c r="B644" i="1"/>
  <c r="A644" i="1"/>
  <c r="AL643" i="1"/>
  <c r="AG643" i="1"/>
  <c r="AF643" i="1"/>
  <c r="F643" i="1" s="1"/>
  <c r="AE643" i="1"/>
  <c r="K643" i="1"/>
  <c r="G643" i="1"/>
  <c r="D643" i="1"/>
  <c r="C643" i="1"/>
  <c r="B643" i="1"/>
  <c r="A643" i="1"/>
  <c r="AL642" i="1"/>
  <c r="AG642" i="1"/>
  <c r="AF642" i="1"/>
  <c r="F642" i="1" s="1"/>
  <c r="AE642" i="1"/>
  <c r="K642" i="1"/>
  <c r="G642" i="1"/>
  <c r="D642" i="1"/>
  <c r="C642" i="1"/>
  <c r="B642" i="1"/>
  <c r="A642" i="1"/>
  <c r="AL641" i="1"/>
  <c r="AF641" i="1"/>
  <c r="F641" i="1" s="1"/>
  <c r="AE641" i="1"/>
  <c r="H641" i="1"/>
  <c r="H642" i="1" s="1"/>
  <c r="H643" i="1" s="1"/>
  <c r="G641" i="1"/>
  <c r="D641" i="1"/>
  <c r="C641" i="1"/>
  <c r="B641" i="1"/>
  <c r="A641" i="1"/>
  <c r="AL640" i="1"/>
  <c r="AG640" i="1"/>
  <c r="AF640" i="1"/>
  <c r="F640" i="1" s="1"/>
  <c r="AE640" i="1"/>
  <c r="K640" i="1"/>
  <c r="G640" i="1"/>
  <c r="D640" i="1"/>
  <c r="C640" i="1"/>
  <c r="B640" i="1"/>
  <c r="A640" i="1"/>
  <c r="AL639" i="1"/>
  <c r="AG639" i="1"/>
  <c r="AF639" i="1"/>
  <c r="F639" i="1" s="1"/>
  <c r="AE639" i="1"/>
  <c r="K639" i="1"/>
  <c r="G639" i="1"/>
  <c r="D639" i="1"/>
  <c r="C639" i="1"/>
  <c r="B639" i="1"/>
  <c r="A639" i="1"/>
  <c r="AL638" i="1"/>
  <c r="AF638" i="1"/>
  <c r="F638" i="1" s="1"/>
  <c r="AE638" i="1"/>
  <c r="K638" i="1"/>
  <c r="H638" i="1"/>
  <c r="H639" i="1" s="1"/>
  <c r="H640" i="1" s="1"/>
  <c r="G638" i="1"/>
  <c r="D638" i="1"/>
  <c r="C638" i="1"/>
  <c r="B638" i="1"/>
  <c r="A638" i="1"/>
  <c r="AL637" i="1"/>
  <c r="AG637" i="1"/>
  <c r="AF637" i="1"/>
  <c r="F637" i="1" s="1"/>
  <c r="AE637" i="1"/>
  <c r="K637" i="1"/>
  <c r="G637" i="1"/>
  <c r="D637" i="1"/>
  <c r="C637" i="1"/>
  <c r="B637" i="1"/>
  <c r="A637" i="1"/>
  <c r="AL636" i="1"/>
  <c r="AF636" i="1"/>
  <c r="F636" i="1" s="1"/>
  <c r="AE636" i="1"/>
  <c r="K636" i="1"/>
  <c r="G636" i="1"/>
  <c r="D636" i="1"/>
  <c r="C636" i="1"/>
  <c r="B636" i="1"/>
  <c r="A636" i="1"/>
  <c r="AL635" i="1"/>
  <c r="AG635" i="1"/>
  <c r="AF635" i="1"/>
  <c r="F635" i="1" s="1"/>
  <c r="AE635" i="1"/>
  <c r="K635" i="1"/>
  <c r="H635" i="1"/>
  <c r="H636" i="1" s="1"/>
  <c r="H637" i="1" s="1"/>
  <c r="G635" i="1"/>
  <c r="D635" i="1"/>
  <c r="C635" i="1"/>
  <c r="B635" i="1"/>
  <c r="A635" i="1"/>
  <c r="AL634" i="1"/>
  <c r="AG634" i="1"/>
  <c r="AF634" i="1"/>
  <c r="F634" i="1" s="1"/>
  <c r="AE634" i="1"/>
  <c r="K634" i="1"/>
  <c r="G634" i="1"/>
  <c r="D634" i="1"/>
  <c r="C634" i="1"/>
  <c r="B634" i="1"/>
  <c r="A634" i="1"/>
  <c r="AL633" i="1"/>
  <c r="AG633" i="1"/>
  <c r="AF633" i="1"/>
  <c r="F633" i="1" s="1"/>
  <c r="AE633" i="1"/>
  <c r="K633" i="1"/>
  <c r="G633" i="1"/>
  <c r="D633" i="1"/>
  <c r="C633" i="1"/>
  <c r="B633" i="1"/>
  <c r="A633" i="1"/>
  <c r="AL632" i="1"/>
  <c r="AG632" i="1"/>
  <c r="AF632" i="1"/>
  <c r="F632" i="1" s="1"/>
  <c r="AE632" i="1"/>
  <c r="K632" i="1"/>
  <c r="H632" i="1"/>
  <c r="H633" i="1" s="1"/>
  <c r="H634" i="1" s="1"/>
  <c r="G632" i="1"/>
  <c r="D632" i="1"/>
  <c r="C632" i="1"/>
  <c r="B632" i="1"/>
  <c r="A632" i="1"/>
  <c r="AL631" i="1"/>
  <c r="AF631" i="1"/>
  <c r="F631" i="1" s="1"/>
  <c r="AE631" i="1"/>
  <c r="K631" i="1"/>
  <c r="G631" i="1"/>
  <c r="D631" i="1"/>
  <c r="C631" i="1"/>
  <c r="B631" i="1"/>
  <c r="A631" i="1"/>
  <c r="AL630" i="1"/>
  <c r="AG630" i="1"/>
  <c r="AF630" i="1"/>
  <c r="F630" i="1" s="1"/>
  <c r="AE630" i="1"/>
  <c r="K630" i="1"/>
  <c r="G630" i="1"/>
  <c r="D630" i="1"/>
  <c r="C630" i="1"/>
  <c r="B630" i="1"/>
  <c r="A630" i="1"/>
  <c r="AL629" i="1"/>
  <c r="AG629" i="1"/>
  <c r="AF629" i="1"/>
  <c r="F629" i="1" s="1"/>
  <c r="AE629" i="1"/>
  <c r="K629" i="1"/>
  <c r="H629" i="1"/>
  <c r="H630" i="1" s="1"/>
  <c r="H631" i="1" s="1"/>
  <c r="G629" i="1"/>
  <c r="D629" i="1"/>
  <c r="C629" i="1"/>
  <c r="B629" i="1"/>
  <c r="A629" i="1"/>
  <c r="AL628" i="1"/>
  <c r="AG628" i="1"/>
  <c r="AF628" i="1"/>
  <c r="F628" i="1" s="1"/>
  <c r="AE628" i="1"/>
  <c r="K628" i="1"/>
  <c r="G628" i="1"/>
  <c r="D628" i="1"/>
  <c r="C628" i="1"/>
  <c r="B628" i="1"/>
  <c r="A628" i="1"/>
  <c r="AL627" i="1"/>
  <c r="AG627" i="1"/>
  <c r="AF627" i="1"/>
  <c r="F627" i="1" s="1"/>
  <c r="AE627" i="1"/>
  <c r="K627" i="1"/>
  <c r="G627" i="1"/>
  <c r="D627" i="1"/>
  <c r="C627" i="1"/>
  <c r="B627" i="1"/>
  <c r="A627" i="1"/>
  <c r="AL626" i="1"/>
  <c r="AG626" i="1"/>
  <c r="AF626" i="1"/>
  <c r="F626" i="1" s="1"/>
  <c r="AE626" i="1"/>
  <c r="K626" i="1"/>
  <c r="H626" i="1"/>
  <c r="H627" i="1" s="1"/>
  <c r="H628" i="1" s="1"/>
  <c r="G626" i="1"/>
  <c r="D626" i="1"/>
  <c r="C626" i="1"/>
  <c r="B626" i="1"/>
  <c r="A626" i="1"/>
  <c r="AL625" i="1"/>
  <c r="AG625" i="1"/>
  <c r="AF625" i="1"/>
  <c r="F625" i="1" s="1"/>
  <c r="AE625" i="1"/>
  <c r="K625" i="1"/>
  <c r="G625" i="1"/>
  <c r="D625" i="1"/>
  <c r="C625" i="1"/>
  <c r="B625" i="1"/>
  <c r="A625" i="1"/>
  <c r="AL624" i="1"/>
  <c r="AG624" i="1"/>
  <c r="AF624" i="1"/>
  <c r="F624" i="1" s="1"/>
  <c r="AE624" i="1"/>
  <c r="K624" i="1"/>
  <c r="G624" i="1"/>
  <c r="D624" i="1"/>
  <c r="C624" i="1"/>
  <c r="B624" i="1"/>
  <c r="A624" i="1"/>
  <c r="AL623" i="1"/>
  <c r="AG623" i="1"/>
  <c r="AF623" i="1"/>
  <c r="F623" i="1" s="1"/>
  <c r="AE623" i="1"/>
  <c r="K623" i="1"/>
  <c r="H623" i="1"/>
  <c r="H624" i="1" s="1"/>
  <c r="H625" i="1" s="1"/>
  <c r="G623" i="1"/>
  <c r="D623" i="1"/>
  <c r="C623" i="1"/>
  <c r="B623" i="1"/>
  <c r="A623" i="1"/>
  <c r="AL622" i="1"/>
  <c r="AF622" i="1"/>
  <c r="F622" i="1" s="1"/>
  <c r="AE622" i="1"/>
  <c r="K622" i="1"/>
  <c r="G622" i="1"/>
  <c r="D622" i="1"/>
  <c r="C622" i="1"/>
  <c r="B622" i="1"/>
  <c r="A622" i="1"/>
  <c r="AL621" i="1"/>
  <c r="AF621" i="1"/>
  <c r="F621" i="1" s="1"/>
  <c r="AE621" i="1"/>
  <c r="K621" i="1"/>
  <c r="G621" i="1"/>
  <c r="D621" i="1"/>
  <c r="C621" i="1"/>
  <c r="B621" i="1"/>
  <c r="A621" i="1"/>
  <c r="AL620" i="1"/>
  <c r="AG620" i="1"/>
  <c r="AF620" i="1"/>
  <c r="F620" i="1" s="1"/>
  <c r="AE620" i="1"/>
  <c r="K620" i="1"/>
  <c r="H620" i="1"/>
  <c r="H621" i="1" s="1"/>
  <c r="H622" i="1" s="1"/>
  <c r="G620" i="1"/>
  <c r="D620" i="1"/>
  <c r="C620" i="1"/>
  <c r="B620" i="1"/>
  <c r="A620" i="1"/>
  <c r="AL619" i="1"/>
  <c r="AG619" i="1"/>
  <c r="AF619" i="1"/>
  <c r="F619" i="1" s="1"/>
  <c r="AE619" i="1"/>
  <c r="K619" i="1"/>
  <c r="G619" i="1"/>
  <c r="D619" i="1"/>
  <c r="C619" i="1"/>
  <c r="B619" i="1"/>
  <c r="A619" i="1"/>
  <c r="AL618" i="1"/>
  <c r="AG618" i="1"/>
  <c r="AF618" i="1"/>
  <c r="F618" i="1" s="1"/>
  <c r="AE618" i="1"/>
  <c r="K618" i="1"/>
  <c r="G618" i="1"/>
  <c r="D618" i="1"/>
  <c r="C618" i="1"/>
  <c r="B618" i="1"/>
  <c r="A618" i="1"/>
  <c r="AL617" i="1"/>
  <c r="AF617" i="1"/>
  <c r="F617" i="1" s="1"/>
  <c r="AE617" i="1"/>
  <c r="K617" i="1"/>
  <c r="H617" i="1"/>
  <c r="H618" i="1" s="1"/>
  <c r="H619" i="1" s="1"/>
  <c r="G617" i="1"/>
  <c r="D617" i="1"/>
  <c r="C617" i="1"/>
  <c r="B617" i="1"/>
  <c r="A617" i="1"/>
  <c r="AL616" i="1"/>
  <c r="AG616" i="1"/>
  <c r="AF616" i="1"/>
  <c r="F616" i="1" s="1"/>
  <c r="AE616" i="1"/>
  <c r="K616" i="1"/>
  <c r="G616" i="1"/>
  <c r="D616" i="1"/>
  <c r="C616" i="1"/>
  <c r="B616" i="1"/>
  <c r="A616" i="1"/>
  <c r="AL615" i="1"/>
  <c r="AF615" i="1"/>
  <c r="F615" i="1" s="1"/>
  <c r="AE615" i="1"/>
  <c r="K615" i="1"/>
  <c r="G615" i="1"/>
  <c r="D615" i="1"/>
  <c r="C615" i="1"/>
  <c r="B615" i="1"/>
  <c r="A615" i="1"/>
  <c r="AL614" i="1"/>
  <c r="AF614" i="1"/>
  <c r="F614" i="1" s="1"/>
  <c r="AE614" i="1"/>
  <c r="K614" i="1"/>
  <c r="H614" i="1"/>
  <c r="H615" i="1" s="1"/>
  <c r="H616" i="1" s="1"/>
  <c r="G614" i="1"/>
  <c r="D614" i="1"/>
  <c r="C614" i="1"/>
  <c r="B614" i="1"/>
  <c r="A614" i="1"/>
  <c r="AL613" i="1"/>
  <c r="AG613" i="1"/>
  <c r="AF613" i="1"/>
  <c r="F613" i="1" s="1"/>
  <c r="AE613" i="1"/>
  <c r="K613" i="1"/>
  <c r="G613" i="1"/>
  <c r="D613" i="1"/>
  <c r="C613" i="1"/>
  <c r="B613" i="1"/>
  <c r="A613" i="1"/>
  <c r="AL612" i="1"/>
  <c r="AG612" i="1"/>
  <c r="AF612" i="1"/>
  <c r="F612" i="1" s="1"/>
  <c r="AE612" i="1"/>
  <c r="K612" i="1"/>
  <c r="G612" i="1"/>
  <c r="D612" i="1"/>
  <c r="C612" i="1"/>
  <c r="B612" i="1"/>
  <c r="A612" i="1"/>
  <c r="AL611" i="1"/>
  <c r="AG611" i="1"/>
  <c r="AF611" i="1"/>
  <c r="F611" i="1" s="1"/>
  <c r="AE611" i="1"/>
  <c r="K611" i="1"/>
  <c r="H611" i="1"/>
  <c r="H612" i="1" s="1"/>
  <c r="H613" i="1" s="1"/>
  <c r="G611" i="1"/>
  <c r="D611" i="1"/>
  <c r="C611" i="1"/>
  <c r="B611" i="1"/>
  <c r="A611" i="1"/>
  <c r="AL610" i="1"/>
  <c r="AG610" i="1"/>
  <c r="AF610" i="1"/>
  <c r="F610" i="1" s="1"/>
  <c r="AE610" i="1"/>
  <c r="K610" i="1"/>
  <c r="G610" i="1"/>
  <c r="D610" i="1"/>
  <c r="C610" i="1"/>
  <c r="B610" i="1"/>
  <c r="A610" i="1"/>
  <c r="AL609" i="1"/>
  <c r="AF609" i="1"/>
  <c r="F609" i="1" s="1"/>
  <c r="AE609" i="1"/>
  <c r="K609" i="1"/>
  <c r="G609" i="1"/>
  <c r="D609" i="1"/>
  <c r="C609" i="1"/>
  <c r="B609" i="1"/>
  <c r="A609" i="1"/>
  <c r="AL608" i="1"/>
  <c r="AF608" i="1"/>
  <c r="F608" i="1" s="1"/>
  <c r="AE608" i="1"/>
  <c r="H608" i="1"/>
  <c r="H609" i="1" s="1"/>
  <c r="H610" i="1" s="1"/>
  <c r="G608" i="1"/>
  <c r="D608" i="1"/>
  <c r="C608" i="1"/>
  <c r="B608" i="1"/>
  <c r="A608" i="1"/>
  <c r="AL607" i="1"/>
  <c r="AG607" i="1"/>
  <c r="AF607" i="1"/>
  <c r="F607" i="1" s="1"/>
  <c r="AE607" i="1"/>
  <c r="K607" i="1"/>
  <c r="G607" i="1"/>
  <c r="D607" i="1"/>
  <c r="C607" i="1"/>
  <c r="B607" i="1"/>
  <c r="A607" i="1"/>
  <c r="AL606" i="1"/>
  <c r="AG606" i="1"/>
  <c r="AF606" i="1"/>
  <c r="F606" i="1" s="1"/>
  <c r="AE606" i="1"/>
  <c r="K606" i="1"/>
  <c r="G606" i="1"/>
  <c r="D606" i="1"/>
  <c r="C606" i="1"/>
  <c r="B606" i="1"/>
  <c r="A606" i="1"/>
  <c r="AL605" i="1"/>
  <c r="AG605" i="1"/>
  <c r="AF605" i="1"/>
  <c r="F605" i="1" s="1"/>
  <c r="AE605" i="1"/>
  <c r="K605" i="1"/>
  <c r="H605" i="1"/>
  <c r="H606" i="1" s="1"/>
  <c r="H607" i="1" s="1"/>
  <c r="G605" i="1"/>
  <c r="D605" i="1"/>
  <c r="C605" i="1"/>
  <c r="B605" i="1"/>
  <c r="A605" i="1"/>
  <c r="AL604" i="1"/>
  <c r="AF604" i="1"/>
  <c r="F604" i="1" s="1"/>
  <c r="AE604" i="1"/>
  <c r="K604" i="1"/>
  <c r="G604" i="1"/>
  <c r="D604" i="1"/>
  <c r="C604" i="1"/>
  <c r="B604" i="1"/>
  <c r="A604" i="1"/>
  <c r="AL603" i="1"/>
  <c r="AG603" i="1"/>
  <c r="AF603" i="1"/>
  <c r="F603" i="1" s="1"/>
  <c r="AE603" i="1"/>
  <c r="K603" i="1"/>
  <c r="G603" i="1"/>
  <c r="D603" i="1"/>
  <c r="C603" i="1"/>
  <c r="B603" i="1"/>
  <c r="A603" i="1"/>
  <c r="AL602" i="1"/>
  <c r="AG602" i="1"/>
  <c r="AF602" i="1"/>
  <c r="F602" i="1" s="1"/>
  <c r="AE602" i="1"/>
  <c r="K602" i="1"/>
  <c r="H602" i="1"/>
  <c r="H603" i="1" s="1"/>
  <c r="H604" i="1" s="1"/>
  <c r="G602" i="1"/>
  <c r="D602" i="1"/>
  <c r="C602" i="1"/>
  <c r="B602" i="1"/>
  <c r="A602" i="1"/>
  <c r="AL601" i="1"/>
  <c r="AG601" i="1"/>
  <c r="AF601" i="1"/>
  <c r="F601" i="1" s="1"/>
  <c r="AE601" i="1"/>
  <c r="K601" i="1"/>
  <c r="G601" i="1"/>
  <c r="D601" i="1"/>
  <c r="C601" i="1"/>
  <c r="B601" i="1"/>
  <c r="A601" i="1"/>
  <c r="AL600" i="1"/>
  <c r="AG600" i="1"/>
  <c r="AF600" i="1"/>
  <c r="F600" i="1" s="1"/>
  <c r="AE600" i="1"/>
  <c r="K600" i="1"/>
  <c r="G600" i="1"/>
  <c r="D600" i="1"/>
  <c r="C600" i="1"/>
  <c r="B600" i="1"/>
  <c r="A600" i="1"/>
  <c r="AL599" i="1"/>
  <c r="AF599" i="1"/>
  <c r="F599" i="1" s="1"/>
  <c r="AE599" i="1"/>
  <c r="K599" i="1"/>
  <c r="G599" i="1"/>
  <c r="D599" i="1"/>
  <c r="C599" i="1"/>
  <c r="B599" i="1"/>
  <c r="A599" i="1"/>
  <c r="AL598" i="1"/>
  <c r="AG598" i="1"/>
  <c r="AE598" i="1"/>
  <c r="K598" i="1"/>
  <c r="G598" i="1"/>
  <c r="D598" i="1"/>
  <c r="B598" i="1"/>
  <c r="A598" i="1"/>
  <c r="AL597" i="1"/>
  <c r="AG597" i="1"/>
  <c r="AE597" i="1"/>
  <c r="G597" i="1"/>
  <c r="D597" i="1"/>
  <c r="B597" i="1"/>
  <c r="A597" i="1"/>
  <c r="AL596" i="1"/>
  <c r="AG596" i="1"/>
  <c r="AE596" i="1"/>
  <c r="K596" i="1"/>
  <c r="G596" i="1"/>
  <c r="D596" i="1"/>
  <c r="B596" i="1"/>
  <c r="A596" i="1"/>
  <c r="AL595" i="1"/>
  <c r="AG595" i="1"/>
  <c r="AE595" i="1"/>
  <c r="G595" i="1"/>
  <c r="D595" i="1"/>
  <c r="B595" i="1"/>
  <c r="A595" i="1"/>
  <c r="AL594" i="1"/>
  <c r="AG594" i="1"/>
  <c r="AE594" i="1"/>
  <c r="K594" i="1"/>
  <c r="G594" i="1"/>
  <c r="D594" i="1"/>
  <c r="B594" i="1"/>
  <c r="A594" i="1"/>
  <c r="AL593" i="1"/>
  <c r="AE593" i="1"/>
  <c r="K593" i="1"/>
  <c r="G593" i="1"/>
  <c r="D593" i="1"/>
  <c r="B593" i="1"/>
  <c r="A593" i="1"/>
  <c r="AL592" i="1"/>
  <c r="AG592" i="1"/>
  <c r="AE592" i="1"/>
  <c r="G592" i="1"/>
  <c r="D592" i="1"/>
  <c r="B592" i="1"/>
  <c r="A592" i="1"/>
  <c r="AL591" i="1"/>
  <c r="AG591" i="1"/>
  <c r="AE591" i="1"/>
  <c r="K591" i="1"/>
  <c r="G591" i="1"/>
  <c r="D591" i="1"/>
  <c r="B591" i="1"/>
  <c r="A591" i="1"/>
  <c r="AL590" i="1"/>
  <c r="AG590" i="1"/>
  <c r="AE590" i="1"/>
  <c r="G590" i="1"/>
  <c r="D590" i="1"/>
  <c r="B590" i="1"/>
  <c r="A590" i="1"/>
  <c r="AL589" i="1"/>
  <c r="AG589" i="1"/>
  <c r="AE589" i="1"/>
  <c r="K589" i="1"/>
  <c r="G589" i="1"/>
  <c r="D589" i="1"/>
  <c r="B589" i="1"/>
  <c r="A589" i="1"/>
  <c r="AL588" i="1"/>
  <c r="AG588" i="1"/>
  <c r="AE588" i="1"/>
  <c r="K588" i="1"/>
  <c r="G588" i="1"/>
  <c r="D588" i="1"/>
  <c r="B588" i="1"/>
  <c r="A588" i="1"/>
  <c r="AL587" i="1"/>
  <c r="AG587" i="1"/>
  <c r="AE587" i="1"/>
  <c r="K587" i="1"/>
  <c r="G587" i="1"/>
  <c r="D587" i="1"/>
  <c r="B587" i="1"/>
  <c r="A587" i="1"/>
  <c r="AL586" i="1"/>
  <c r="AE586" i="1"/>
  <c r="K586" i="1"/>
  <c r="G586" i="1"/>
  <c r="D586" i="1"/>
  <c r="B586" i="1"/>
  <c r="A586" i="1"/>
  <c r="AL585" i="1"/>
  <c r="AG585" i="1"/>
  <c r="AE585" i="1"/>
  <c r="K585" i="1"/>
  <c r="G585" i="1"/>
  <c r="D585" i="1"/>
  <c r="B585" i="1"/>
  <c r="A585" i="1"/>
  <c r="AL584" i="1"/>
  <c r="AG584" i="1"/>
  <c r="AE584" i="1"/>
  <c r="G584" i="1"/>
  <c r="D584" i="1"/>
  <c r="B584" i="1"/>
  <c r="A584" i="1"/>
  <c r="AL583" i="1"/>
  <c r="AE583" i="1"/>
  <c r="K583" i="1"/>
  <c r="G583" i="1"/>
  <c r="D583" i="1"/>
  <c r="B583" i="1"/>
  <c r="A583" i="1"/>
  <c r="AL582" i="1"/>
  <c r="AG582" i="1"/>
  <c r="AE582" i="1"/>
  <c r="K582" i="1"/>
  <c r="G582" i="1"/>
  <c r="D582" i="1"/>
  <c r="B582" i="1"/>
  <c r="A582" i="1"/>
  <c r="AL581" i="1"/>
  <c r="AG581" i="1"/>
  <c r="AE581" i="1"/>
  <c r="K581" i="1"/>
  <c r="G581" i="1"/>
  <c r="D581" i="1"/>
  <c r="B581" i="1"/>
  <c r="A581" i="1"/>
  <c r="AL580" i="1"/>
  <c r="AE580" i="1"/>
  <c r="K580" i="1"/>
  <c r="G580" i="1"/>
  <c r="D580" i="1"/>
  <c r="B580" i="1"/>
  <c r="A580" i="1"/>
  <c r="AL579" i="1"/>
  <c r="AE579" i="1"/>
  <c r="G579" i="1"/>
  <c r="D579" i="1"/>
  <c r="B579" i="1"/>
  <c r="A579" i="1"/>
  <c r="AL578" i="1"/>
  <c r="AG578" i="1"/>
  <c r="AE578" i="1"/>
  <c r="K578" i="1"/>
  <c r="G578" i="1"/>
  <c r="D578" i="1"/>
  <c r="B578" i="1"/>
  <c r="A578" i="1"/>
  <c r="AL577" i="1"/>
  <c r="AG577" i="1"/>
  <c r="AE577" i="1"/>
  <c r="G577" i="1"/>
  <c r="D577" i="1"/>
  <c r="B577" i="1"/>
  <c r="A577" i="1"/>
  <c r="AL576" i="1"/>
  <c r="AG576" i="1"/>
  <c r="AE576" i="1"/>
  <c r="K576" i="1"/>
  <c r="G576" i="1"/>
  <c r="D576" i="1"/>
  <c r="B576" i="1"/>
  <c r="A576" i="1"/>
  <c r="AL575" i="1"/>
  <c r="AG575" i="1"/>
  <c r="AE575" i="1"/>
  <c r="K575" i="1"/>
  <c r="G575" i="1"/>
  <c r="D575" i="1"/>
  <c r="B575" i="1"/>
  <c r="A575" i="1"/>
  <c r="AL574" i="1"/>
  <c r="AG574" i="1"/>
  <c r="AE574" i="1"/>
  <c r="K574" i="1"/>
  <c r="G574" i="1"/>
  <c r="D574" i="1"/>
  <c r="B574" i="1"/>
  <c r="A574" i="1"/>
  <c r="AL573" i="1"/>
  <c r="AE573" i="1"/>
  <c r="K573" i="1"/>
  <c r="G573" i="1"/>
  <c r="D573" i="1"/>
  <c r="B573" i="1"/>
  <c r="A573" i="1"/>
  <c r="AL572" i="1"/>
  <c r="AE572" i="1"/>
  <c r="G572" i="1"/>
  <c r="D572" i="1"/>
  <c r="B572" i="1"/>
  <c r="A572" i="1"/>
  <c r="AL571" i="1"/>
  <c r="AE571" i="1"/>
  <c r="K571" i="1"/>
  <c r="G571" i="1"/>
  <c r="D571" i="1"/>
  <c r="B571" i="1"/>
  <c r="A571" i="1"/>
  <c r="AL570" i="1"/>
  <c r="AG570" i="1"/>
  <c r="AE570" i="1"/>
  <c r="K570" i="1"/>
  <c r="G570" i="1"/>
  <c r="D570" i="1"/>
  <c r="B570" i="1"/>
  <c r="A570" i="1"/>
  <c r="AL569" i="1"/>
  <c r="AG569" i="1"/>
  <c r="AE569" i="1"/>
  <c r="K569" i="1"/>
  <c r="G569" i="1"/>
  <c r="D569" i="1"/>
  <c r="B569" i="1"/>
  <c r="A569" i="1"/>
  <c r="AL568" i="1"/>
  <c r="AG568" i="1"/>
  <c r="AE568" i="1"/>
  <c r="K568" i="1"/>
  <c r="G568" i="1"/>
  <c r="D568" i="1"/>
  <c r="B568" i="1"/>
  <c r="A568" i="1"/>
  <c r="AL567" i="1"/>
  <c r="AG567" i="1"/>
  <c r="AE567" i="1"/>
  <c r="K567" i="1"/>
  <c r="G567" i="1"/>
  <c r="D567" i="1"/>
  <c r="B567" i="1"/>
  <c r="A567" i="1"/>
  <c r="AL566" i="1"/>
  <c r="AG566" i="1"/>
  <c r="AE566" i="1"/>
  <c r="G566" i="1"/>
  <c r="D566" i="1"/>
  <c r="B566" i="1"/>
  <c r="A566" i="1"/>
  <c r="AL565" i="1"/>
  <c r="AE565" i="1"/>
  <c r="K565" i="1"/>
  <c r="G565" i="1"/>
  <c r="D565" i="1"/>
  <c r="B565" i="1"/>
  <c r="A565" i="1"/>
  <c r="AL564" i="1"/>
  <c r="AG564" i="1"/>
  <c r="AE564" i="1"/>
  <c r="G564" i="1"/>
  <c r="D564" i="1"/>
  <c r="B564" i="1"/>
  <c r="A564" i="1"/>
  <c r="AL563" i="1"/>
  <c r="AG563" i="1"/>
  <c r="AE563" i="1"/>
  <c r="K563" i="1"/>
  <c r="G563" i="1"/>
  <c r="D563" i="1"/>
  <c r="B563" i="1"/>
  <c r="A563" i="1"/>
  <c r="AL562" i="1"/>
  <c r="AE562" i="1"/>
  <c r="K562" i="1"/>
  <c r="G562" i="1"/>
  <c r="D562" i="1"/>
  <c r="B562" i="1"/>
  <c r="A562" i="1"/>
  <c r="AL561" i="1"/>
  <c r="AE561" i="1"/>
  <c r="K561" i="1"/>
  <c r="G561" i="1"/>
  <c r="D561" i="1"/>
  <c r="B561" i="1"/>
  <c r="A561" i="1"/>
  <c r="AL560" i="1"/>
  <c r="AE560" i="1"/>
  <c r="K560" i="1"/>
  <c r="G560" i="1"/>
  <c r="D560" i="1"/>
  <c r="B560" i="1"/>
  <c r="A560" i="1"/>
  <c r="AL559" i="1"/>
  <c r="AG559" i="1"/>
  <c r="AE559" i="1"/>
  <c r="K559" i="1"/>
  <c r="G559" i="1"/>
  <c r="D559" i="1"/>
  <c r="B559" i="1"/>
  <c r="A559" i="1"/>
  <c r="AL558" i="1"/>
  <c r="AE558" i="1"/>
  <c r="K558" i="1"/>
  <c r="G558" i="1"/>
  <c r="D558" i="1"/>
  <c r="B558" i="1"/>
  <c r="A558" i="1"/>
  <c r="AL557" i="1"/>
  <c r="AE557" i="1"/>
  <c r="K557" i="1"/>
  <c r="G557" i="1"/>
  <c r="D557" i="1"/>
  <c r="B557" i="1"/>
  <c r="A557" i="1"/>
  <c r="AL556" i="1"/>
  <c r="AG556" i="1"/>
  <c r="AE556" i="1"/>
  <c r="K556" i="1"/>
  <c r="G556" i="1"/>
  <c r="D556" i="1"/>
  <c r="B556" i="1"/>
  <c r="A556" i="1"/>
  <c r="AL555" i="1"/>
  <c r="AG555" i="1"/>
  <c r="AE555" i="1"/>
  <c r="K555" i="1"/>
  <c r="G555" i="1"/>
  <c r="D555" i="1"/>
  <c r="B555" i="1"/>
  <c r="A555" i="1"/>
  <c r="AL554" i="1"/>
  <c r="AG554" i="1"/>
  <c r="AE554" i="1"/>
  <c r="K554" i="1"/>
  <c r="G554" i="1"/>
  <c r="D554" i="1"/>
  <c r="B554" i="1"/>
  <c r="A554" i="1"/>
  <c r="AL553" i="1"/>
  <c r="AG553" i="1"/>
  <c r="AE553" i="1"/>
  <c r="G553" i="1"/>
  <c r="D553" i="1"/>
  <c r="B553" i="1"/>
  <c r="A553" i="1"/>
  <c r="AL552" i="1"/>
  <c r="AG552" i="1"/>
  <c r="AE552" i="1"/>
  <c r="K552" i="1"/>
  <c r="G552" i="1"/>
  <c r="D552" i="1"/>
  <c r="B552" i="1"/>
  <c r="A552" i="1"/>
  <c r="AL551" i="1"/>
  <c r="AG551" i="1"/>
  <c r="AE551" i="1"/>
  <c r="K551" i="1"/>
  <c r="G551" i="1"/>
  <c r="D551" i="1"/>
  <c r="B551" i="1"/>
  <c r="A551" i="1"/>
  <c r="AL550" i="1"/>
  <c r="AG550" i="1"/>
  <c r="AE550" i="1"/>
  <c r="K550" i="1"/>
  <c r="G550" i="1"/>
  <c r="D550" i="1"/>
  <c r="B550" i="1"/>
  <c r="A550" i="1"/>
  <c r="AL549" i="1"/>
  <c r="AE549" i="1"/>
  <c r="K549" i="1"/>
  <c r="G549" i="1"/>
  <c r="D549" i="1"/>
  <c r="B549" i="1"/>
  <c r="A549" i="1"/>
  <c r="AL548" i="1"/>
  <c r="AG548" i="1"/>
  <c r="AE548" i="1"/>
  <c r="K548" i="1"/>
  <c r="G548" i="1"/>
  <c r="D548" i="1"/>
  <c r="B548" i="1"/>
  <c r="A548" i="1"/>
  <c r="AL547" i="1"/>
  <c r="AG547" i="1"/>
  <c r="AE547" i="1"/>
  <c r="K547" i="1"/>
  <c r="G547" i="1"/>
  <c r="D547" i="1"/>
  <c r="B547" i="1"/>
  <c r="A547" i="1"/>
  <c r="AL546" i="1"/>
  <c r="AG546" i="1"/>
  <c r="AE546" i="1"/>
  <c r="K546" i="1"/>
  <c r="G546" i="1"/>
  <c r="D546" i="1"/>
  <c r="B546" i="1"/>
  <c r="A546" i="1"/>
  <c r="AL545" i="1"/>
  <c r="AE545" i="1"/>
  <c r="K545" i="1"/>
  <c r="G545" i="1"/>
  <c r="D545" i="1"/>
  <c r="B545" i="1"/>
  <c r="A545" i="1"/>
  <c r="AL544" i="1"/>
  <c r="AG544" i="1"/>
  <c r="AE544" i="1"/>
  <c r="K544" i="1"/>
  <c r="G544" i="1"/>
  <c r="D544" i="1"/>
  <c r="B544" i="1"/>
  <c r="A544" i="1"/>
  <c r="AL543" i="1"/>
  <c r="AG543" i="1"/>
  <c r="AE543" i="1"/>
  <c r="K543" i="1"/>
  <c r="G543" i="1"/>
  <c r="D543" i="1"/>
  <c r="B543" i="1"/>
  <c r="A543" i="1"/>
  <c r="AL542" i="1"/>
  <c r="AE542" i="1"/>
  <c r="K542" i="1"/>
  <c r="G542" i="1"/>
  <c r="D542" i="1"/>
  <c r="B542" i="1"/>
  <c r="A542" i="1"/>
  <c r="AL541" i="1"/>
  <c r="AG541" i="1"/>
  <c r="AE541" i="1"/>
  <c r="K541" i="1"/>
  <c r="G541" i="1"/>
  <c r="D541" i="1"/>
  <c r="B541" i="1"/>
  <c r="A541" i="1"/>
  <c r="AL540" i="1"/>
  <c r="AG540" i="1"/>
  <c r="AE540" i="1"/>
  <c r="K540" i="1"/>
  <c r="G540" i="1"/>
  <c r="D540" i="1"/>
  <c r="B540" i="1"/>
  <c r="A540" i="1"/>
  <c r="AL539" i="1"/>
  <c r="AG539" i="1"/>
  <c r="AE539" i="1"/>
  <c r="K539" i="1"/>
  <c r="G539" i="1"/>
  <c r="D539" i="1"/>
  <c r="B539" i="1"/>
  <c r="A539" i="1"/>
  <c r="AL538" i="1"/>
  <c r="AG538" i="1"/>
  <c r="AE538" i="1"/>
  <c r="K538" i="1"/>
  <c r="G538" i="1"/>
  <c r="D538" i="1"/>
  <c r="B538" i="1"/>
  <c r="A538" i="1"/>
  <c r="AL537" i="1"/>
  <c r="AG537" i="1"/>
  <c r="AE537" i="1"/>
  <c r="K537" i="1"/>
  <c r="G537" i="1"/>
  <c r="D537" i="1"/>
  <c r="B537" i="1"/>
  <c r="A537" i="1"/>
  <c r="AL536" i="1"/>
  <c r="AG536" i="1"/>
  <c r="AE536" i="1"/>
  <c r="K536" i="1"/>
  <c r="G536" i="1"/>
  <c r="D536" i="1"/>
  <c r="B536" i="1"/>
  <c r="A536" i="1"/>
  <c r="AL535" i="1"/>
  <c r="AE535" i="1"/>
  <c r="K535" i="1"/>
  <c r="G535" i="1"/>
  <c r="D535" i="1"/>
  <c r="B535" i="1"/>
  <c r="A535" i="1"/>
  <c r="AL534" i="1"/>
  <c r="AE534" i="1"/>
  <c r="K534" i="1"/>
  <c r="G534" i="1"/>
  <c r="D534" i="1"/>
  <c r="B534" i="1"/>
  <c r="A534" i="1"/>
  <c r="AL533" i="1"/>
  <c r="AG533" i="1"/>
  <c r="AE533" i="1"/>
  <c r="K533" i="1"/>
  <c r="G533" i="1"/>
  <c r="D533" i="1"/>
  <c r="B533" i="1"/>
  <c r="A533" i="1"/>
  <c r="AL532" i="1"/>
  <c r="AE532" i="1"/>
  <c r="K532" i="1"/>
  <c r="G532" i="1"/>
  <c r="D532" i="1"/>
  <c r="B532" i="1"/>
  <c r="A532" i="1"/>
  <c r="AL531" i="1"/>
  <c r="AG531" i="1"/>
  <c r="AE531" i="1"/>
  <c r="K531" i="1"/>
  <c r="G531" i="1"/>
  <c r="D531" i="1"/>
  <c r="B531" i="1"/>
  <c r="A531" i="1"/>
  <c r="AL530" i="1"/>
  <c r="AE530" i="1"/>
  <c r="K530" i="1"/>
  <c r="G530" i="1"/>
  <c r="D530" i="1"/>
  <c r="B530" i="1"/>
  <c r="A530" i="1"/>
  <c r="AL529" i="1"/>
  <c r="AE529" i="1"/>
  <c r="K529" i="1"/>
  <c r="G529" i="1"/>
  <c r="D529" i="1"/>
  <c r="B529" i="1"/>
  <c r="A529" i="1"/>
  <c r="AL528" i="1"/>
  <c r="AG528" i="1"/>
  <c r="AE528" i="1"/>
  <c r="G528" i="1"/>
  <c r="D528" i="1"/>
  <c r="B528" i="1"/>
  <c r="A528" i="1"/>
  <c r="AL527" i="1"/>
  <c r="AE527" i="1"/>
  <c r="K527" i="1"/>
  <c r="G527" i="1"/>
  <c r="D527" i="1"/>
  <c r="B527" i="1"/>
  <c r="A527" i="1"/>
  <c r="AL526" i="1"/>
  <c r="AE526" i="1"/>
  <c r="K526" i="1"/>
  <c r="G526" i="1"/>
  <c r="D526" i="1"/>
  <c r="B526" i="1"/>
  <c r="A526" i="1"/>
  <c r="AL525" i="1"/>
  <c r="AG525" i="1"/>
  <c r="AE525" i="1"/>
  <c r="K525" i="1"/>
  <c r="G525" i="1"/>
  <c r="D525" i="1"/>
  <c r="B525" i="1"/>
  <c r="A525" i="1"/>
  <c r="AL524" i="1"/>
  <c r="AG524" i="1"/>
  <c r="AE524" i="1"/>
  <c r="K524" i="1"/>
  <c r="G524" i="1"/>
  <c r="D524" i="1"/>
  <c r="B524" i="1"/>
  <c r="A524" i="1"/>
  <c r="AL523" i="1"/>
  <c r="AG523" i="1"/>
  <c r="AE523" i="1"/>
  <c r="K523" i="1"/>
  <c r="G523" i="1"/>
  <c r="D523" i="1"/>
  <c r="B523" i="1"/>
  <c r="A523" i="1"/>
  <c r="AL522" i="1"/>
  <c r="AG522" i="1"/>
  <c r="AE522" i="1"/>
  <c r="K522" i="1"/>
  <c r="G522" i="1"/>
  <c r="D522" i="1"/>
  <c r="B522" i="1"/>
  <c r="A522" i="1"/>
  <c r="AL521" i="1"/>
  <c r="AG521" i="1"/>
  <c r="AE521" i="1"/>
  <c r="K521" i="1"/>
  <c r="G521" i="1"/>
  <c r="D521" i="1"/>
  <c r="B521" i="1"/>
  <c r="A521" i="1"/>
  <c r="AL520" i="1"/>
  <c r="AG520" i="1"/>
  <c r="AE520" i="1"/>
  <c r="K520" i="1"/>
  <c r="G520" i="1"/>
  <c r="D520" i="1"/>
  <c r="B520" i="1"/>
  <c r="A520" i="1"/>
  <c r="AL519" i="1"/>
  <c r="AG519" i="1"/>
  <c r="AE519" i="1"/>
  <c r="K519" i="1"/>
  <c r="G519" i="1"/>
  <c r="D519" i="1"/>
  <c r="B519" i="1"/>
  <c r="A519" i="1"/>
  <c r="AL518" i="1"/>
  <c r="AG518" i="1"/>
  <c r="AE518" i="1"/>
  <c r="K518" i="1"/>
  <c r="G518" i="1"/>
  <c r="D518" i="1"/>
  <c r="B518" i="1"/>
  <c r="A518" i="1"/>
  <c r="AL517" i="1"/>
  <c r="AG517" i="1"/>
  <c r="AE517" i="1"/>
  <c r="G517" i="1"/>
  <c r="D517" i="1"/>
  <c r="B517" i="1"/>
  <c r="A517" i="1"/>
  <c r="AL516" i="1"/>
  <c r="AG516" i="1"/>
  <c r="AE516" i="1"/>
  <c r="K516" i="1"/>
  <c r="G516" i="1"/>
  <c r="D516" i="1"/>
  <c r="B516" i="1"/>
  <c r="A516" i="1"/>
  <c r="AL515" i="1"/>
  <c r="AE515" i="1"/>
  <c r="K515" i="1"/>
  <c r="G515" i="1"/>
  <c r="D515" i="1"/>
  <c r="B515" i="1"/>
  <c r="A515" i="1"/>
  <c r="AL514" i="1"/>
  <c r="AG514" i="1"/>
  <c r="AE514" i="1"/>
  <c r="K514" i="1"/>
  <c r="G514" i="1"/>
  <c r="D514" i="1"/>
  <c r="B514" i="1"/>
  <c r="A514" i="1"/>
  <c r="AL513" i="1"/>
  <c r="AG513" i="1"/>
  <c r="AE513" i="1"/>
  <c r="G513" i="1"/>
  <c r="D513" i="1"/>
  <c r="B513" i="1"/>
  <c r="A513" i="1"/>
  <c r="AL512" i="1"/>
  <c r="AE512" i="1"/>
  <c r="K512" i="1"/>
  <c r="G512" i="1"/>
  <c r="D512" i="1"/>
  <c r="B512" i="1"/>
  <c r="A512" i="1"/>
  <c r="AL511" i="1"/>
  <c r="AG511" i="1"/>
  <c r="AE511" i="1"/>
  <c r="G511" i="1"/>
  <c r="D511" i="1"/>
  <c r="B511" i="1"/>
  <c r="A511" i="1"/>
  <c r="AL510" i="1"/>
  <c r="AG510" i="1"/>
  <c r="AE510" i="1"/>
  <c r="G510" i="1"/>
  <c r="D510" i="1"/>
  <c r="B510" i="1"/>
  <c r="A510" i="1"/>
  <c r="AL509" i="1"/>
  <c r="AG509" i="1"/>
  <c r="AE509" i="1"/>
  <c r="G509" i="1"/>
  <c r="D509" i="1"/>
  <c r="B509" i="1"/>
  <c r="A509" i="1"/>
  <c r="AL508" i="1"/>
  <c r="AG508" i="1"/>
  <c r="AE508" i="1"/>
  <c r="G508" i="1"/>
  <c r="D508" i="1"/>
  <c r="B508" i="1"/>
  <c r="A508" i="1"/>
  <c r="AL507" i="1"/>
  <c r="AE507" i="1"/>
  <c r="K507" i="1"/>
  <c r="G507" i="1"/>
  <c r="D507" i="1"/>
  <c r="B507" i="1"/>
  <c r="A507" i="1"/>
  <c r="AL506" i="1"/>
  <c r="AG506" i="1"/>
  <c r="AE506" i="1"/>
  <c r="K506" i="1"/>
  <c r="G506" i="1"/>
  <c r="D506" i="1"/>
  <c r="B506" i="1"/>
  <c r="A506" i="1"/>
  <c r="AL505" i="1"/>
  <c r="AG505" i="1"/>
  <c r="AE505" i="1"/>
  <c r="K505" i="1"/>
  <c r="G505" i="1"/>
  <c r="D505" i="1"/>
  <c r="B505" i="1"/>
  <c r="A505" i="1"/>
  <c r="AL504" i="1"/>
  <c r="AG504" i="1"/>
  <c r="AE504" i="1"/>
  <c r="K504" i="1"/>
  <c r="G504" i="1"/>
  <c r="D504" i="1"/>
  <c r="B504" i="1"/>
  <c r="A504" i="1"/>
  <c r="AL503" i="1"/>
  <c r="AE503" i="1"/>
  <c r="K503" i="1"/>
  <c r="G503" i="1"/>
  <c r="D503" i="1"/>
  <c r="B503" i="1"/>
  <c r="A503" i="1"/>
  <c r="AL502" i="1"/>
  <c r="AG502" i="1"/>
  <c r="AE502" i="1"/>
  <c r="G502" i="1"/>
  <c r="D502" i="1"/>
  <c r="B502" i="1"/>
  <c r="A502" i="1"/>
  <c r="AL501" i="1"/>
  <c r="AE501" i="1"/>
  <c r="K501" i="1"/>
  <c r="G501" i="1"/>
  <c r="D501" i="1"/>
  <c r="B501" i="1"/>
  <c r="A501" i="1"/>
  <c r="AL500" i="1"/>
  <c r="AG500" i="1"/>
  <c r="AE500" i="1"/>
  <c r="K500" i="1"/>
  <c r="G500" i="1"/>
  <c r="D500" i="1"/>
  <c r="B500" i="1"/>
  <c r="A500" i="1"/>
  <c r="AL499" i="1"/>
  <c r="AG499" i="1"/>
  <c r="AE499" i="1"/>
  <c r="G499" i="1"/>
  <c r="D499" i="1"/>
  <c r="B499" i="1"/>
  <c r="A499" i="1"/>
  <c r="AL498" i="1"/>
  <c r="AE498" i="1"/>
  <c r="K498" i="1"/>
  <c r="G498" i="1"/>
  <c r="D498" i="1"/>
  <c r="B498" i="1"/>
  <c r="A498" i="1"/>
  <c r="AL497" i="1"/>
  <c r="AG497" i="1"/>
  <c r="AE497" i="1"/>
  <c r="K497" i="1"/>
  <c r="G497" i="1"/>
  <c r="D497" i="1"/>
  <c r="B497" i="1"/>
  <c r="A497" i="1"/>
  <c r="AL496" i="1"/>
  <c r="AG496" i="1"/>
  <c r="AE496" i="1"/>
  <c r="G496" i="1"/>
  <c r="D496" i="1"/>
  <c r="B496" i="1"/>
  <c r="A496" i="1"/>
  <c r="AL495" i="1"/>
  <c r="AG495" i="1"/>
  <c r="AE495" i="1"/>
  <c r="K495" i="1"/>
  <c r="G495" i="1"/>
  <c r="D495" i="1"/>
  <c r="B495" i="1"/>
  <c r="A495" i="1"/>
  <c r="AL494" i="1"/>
  <c r="AG494" i="1"/>
  <c r="AE494" i="1"/>
  <c r="G494" i="1"/>
  <c r="D494" i="1"/>
  <c r="B494" i="1"/>
  <c r="A494" i="1"/>
  <c r="AL493" i="1"/>
  <c r="AE493" i="1"/>
  <c r="K493" i="1"/>
  <c r="G493" i="1"/>
  <c r="D493" i="1"/>
  <c r="B493" i="1"/>
  <c r="A493" i="1"/>
  <c r="AL492" i="1"/>
  <c r="AG492" i="1"/>
  <c r="AE492" i="1"/>
  <c r="K492" i="1"/>
  <c r="G492" i="1"/>
  <c r="D492" i="1"/>
  <c r="B492" i="1"/>
  <c r="A492" i="1"/>
  <c r="AL491" i="1"/>
  <c r="AG491" i="1"/>
  <c r="AE491" i="1"/>
  <c r="K491" i="1"/>
  <c r="G491" i="1"/>
  <c r="D491" i="1"/>
  <c r="B491" i="1"/>
  <c r="A491" i="1"/>
  <c r="AL490" i="1"/>
  <c r="AG490" i="1"/>
  <c r="AE490" i="1"/>
  <c r="K490" i="1"/>
  <c r="G490" i="1"/>
  <c r="D490" i="1"/>
  <c r="B490" i="1"/>
  <c r="A490" i="1"/>
  <c r="AL489" i="1"/>
  <c r="AE489" i="1"/>
  <c r="K489" i="1"/>
  <c r="G489" i="1"/>
  <c r="D489" i="1"/>
  <c r="B489" i="1"/>
  <c r="A489" i="1"/>
  <c r="AL488" i="1"/>
  <c r="AG488" i="1"/>
  <c r="AE488" i="1"/>
  <c r="G488" i="1"/>
  <c r="D488" i="1"/>
  <c r="B488" i="1"/>
  <c r="A488" i="1"/>
  <c r="AL487" i="1"/>
  <c r="AG487" i="1"/>
  <c r="AE487" i="1"/>
  <c r="G487" i="1"/>
  <c r="D487" i="1"/>
  <c r="B487" i="1"/>
  <c r="A487" i="1"/>
  <c r="AL486" i="1"/>
  <c r="AG486" i="1"/>
  <c r="AE486" i="1"/>
  <c r="K486" i="1"/>
  <c r="G486" i="1"/>
  <c r="D486" i="1"/>
  <c r="B486" i="1"/>
  <c r="A486" i="1"/>
  <c r="AL485" i="1"/>
  <c r="AG485" i="1"/>
  <c r="AE485" i="1"/>
  <c r="K485" i="1"/>
  <c r="G485" i="1"/>
  <c r="D485" i="1"/>
  <c r="B485" i="1"/>
  <c r="A485" i="1"/>
  <c r="AL484" i="1"/>
  <c r="AG484" i="1"/>
  <c r="AE484" i="1"/>
  <c r="K484" i="1"/>
  <c r="G484" i="1"/>
  <c r="D484" i="1"/>
  <c r="B484" i="1"/>
  <c r="A484" i="1"/>
  <c r="AL483" i="1"/>
  <c r="AG483" i="1"/>
  <c r="AE483" i="1"/>
  <c r="K483" i="1"/>
  <c r="G483" i="1"/>
  <c r="D483" i="1"/>
  <c r="B483" i="1"/>
  <c r="A483" i="1"/>
  <c r="AL482" i="1"/>
  <c r="AG482" i="1"/>
  <c r="AE482" i="1"/>
  <c r="G482" i="1"/>
  <c r="D482" i="1"/>
  <c r="B482" i="1"/>
  <c r="A482" i="1"/>
  <c r="AL481" i="1"/>
  <c r="AG481" i="1"/>
  <c r="AE481" i="1"/>
  <c r="K481" i="1"/>
  <c r="G481" i="1"/>
  <c r="D481" i="1"/>
  <c r="B481" i="1"/>
  <c r="A481" i="1"/>
  <c r="AL480" i="1"/>
  <c r="AG480" i="1"/>
  <c r="AE480" i="1"/>
  <c r="K480" i="1"/>
  <c r="G480" i="1"/>
  <c r="D480" i="1"/>
  <c r="B480" i="1"/>
  <c r="A480" i="1"/>
  <c r="AL479" i="1"/>
  <c r="AG479" i="1"/>
  <c r="AE479" i="1"/>
  <c r="K479" i="1"/>
  <c r="G479" i="1"/>
  <c r="D479" i="1"/>
  <c r="B479" i="1"/>
  <c r="A479" i="1"/>
  <c r="AL478" i="1"/>
  <c r="AG478" i="1"/>
  <c r="AE478" i="1"/>
  <c r="K478" i="1"/>
  <c r="G478" i="1"/>
  <c r="D478" i="1"/>
  <c r="B478" i="1"/>
  <c r="A478" i="1"/>
  <c r="AL477" i="1"/>
  <c r="AE477" i="1"/>
  <c r="K477" i="1"/>
  <c r="G477" i="1"/>
  <c r="D477" i="1"/>
  <c r="B477" i="1"/>
  <c r="A477" i="1"/>
  <c r="AL476" i="1"/>
  <c r="AE476" i="1"/>
  <c r="K476" i="1"/>
  <c r="G476" i="1"/>
  <c r="D476" i="1"/>
  <c r="B476" i="1"/>
  <c r="A476" i="1"/>
  <c r="AL475" i="1"/>
  <c r="AE475" i="1"/>
  <c r="K475" i="1"/>
  <c r="G475" i="1"/>
  <c r="D475" i="1"/>
  <c r="B475" i="1"/>
  <c r="A475" i="1"/>
  <c r="AL474" i="1"/>
  <c r="AE474" i="1"/>
  <c r="K474" i="1"/>
  <c r="G474" i="1"/>
  <c r="D474" i="1"/>
  <c r="B474" i="1"/>
  <c r="A474" i="1"/>
  <c r="AL473" i="1"/>
  <c r="AG473" i="1"/>
  <c r="AE473" i="1"/>
  <c r="K473" i="1"/>
  <c r="G473" i="1"/>
  <c r="D473" i="1"/>
  <c r="B473" i="1"/>
  <c r="A473" i="1"/>
  <c r="AL472" i="1"/>
  <c r="AE472" i="1"/>
  <c r="K472" i="1"/>
  <c r="G472" i="1"/>
  <c r="D472" i="1"/>
  <c r="B472" i="1"/>
  <c r="A472" i="1"/>
  <c r="AL471" i="1"/>
  <c r="AG471" i="1"/>
  <c r="AE471" i="1"/>
  <c r="K471" i="1"/>
  <c r="G471" i="1"/>
  <c r="D471" i="1"/>
  <c r="B471" i="1"/>
  <c r="A471" i="1"/>
  <c r="AL470" i="1"/>
  <c r="AG470" i="1"/>
  <c r="AE470" i="1"/>
  <c r="K470" i="1"/>
  <c r="G470" i="1"/>
  <c r="D470" i="1"/>
  <c r="B470" i="1"/>
  <c r="A470" i="1"/>
  <c r="AL469" i="1"/>
  <c r="AE469" i="1"/>
  <c r="K469" i="1"/>
  <c r="G469" i="1"/>
  <c r="D469" i="1"/>
  <c r="B469" i="1"/>
  <c r="A469" i="1"/>
  <c r="AL468" i="1"/>
  <c r="AE468" i="1"/>
  <c r="K468" i="1"/>
  <c r="G468" i="1"/>
  <c r="D468" i="1"/>
  <c r="B468" i="1"/>
  <c r="A468" i="1"/>
  <c r="AL467" i="1"/>
  <c r="AG467" i="1"/>
  <c r="AE467" i="1"/>
  <c r="K467" i="1"/>
  <c r="G467" i="1"/>
  <c r="D467" i="1"/>
  <c r="B467" i="1"/>
  <c r="A467" i="1"/>
  <c r="AL466" i="1"/>
  <c r="AG466" i="1"/>
  <c r="AE466" i="1"/>
  <c r="K466" i="1"/>
  <c r="G466" i="1"/>
  <c r="D466" i="1"/>
  <c r="B466" i="1"/>
  <c r="A466" i="1"/>
  <c r="AL465" i="1"/>
  <c r="AG465" i="1"/>
  <c r="AE465" i="1"/>
  <c r="K465" i="1"/>
  <c r="G465" i="1"/>
  <c r="D465" i="1"/>
  <c r="B465" i="1"/>
  <c r="A465" i="1"/>
  <c r="AL464" i="1"/>
  <c r="AE464" i="1"/>
  <c r="K464" i="1"/>
  <c r="G464" i="1"/>
  <c r="D464" i="1"/>
  <c r="B464" i="1"/>
  <c r="A464" i="1"/>
  <c r="AL463" i="1"/>
  <c r="AG463" i="1"/>
  <c r="AE463" i="1"/>
  <c r="K463" i="1"/>
  <c r="G463" i="1"/>
  <c r="D463" i="1"/>
  <c r="B463" i="1"/>
  <c r="A463" i="1"/>
  <c r="AL462" i="1"/>
  <c r="AG462" i="1"/>
  <c r="AE462" i="1"/>
  <c r="G462" i="1"/>
  <c r="D462" i="1"/>
  <c r="B462" i="1"/>
  <c r="A462" i="1"/>
  <c r="AL461" i="1"/>
  <c r="AE461" i="1"/>
  <c r="K461" i="1"/>
  <c r="G461" i="1"/>
  <c r="D461" i="1"/>
  <c r="B461" i="1"/>
  <c r="A461" i="1"/>
  <c r="AL460" i="1"/>
  <c r="AG460" i="1"/>
  <c r="AE460" i="1"/>
  <c r="G460" i="1"/>
  <c r="D460" i="1"/>
  <c r="B460" i="1"/>
  <c r="A460" i="1"/>
  <c r="AL459" i="1"/>
  <c r="AE459" i="1"/>
  <c r="K459" i="1"/>
  <c r="G459" i="1"/>
  <c r="D459" i="1"/>
  <c r="B459" i="1"/>
  <c r="A459" i="1"/>
  <c r="AL458" i="1"/>
  <c r="AG458" i="1"/>
  <c r="AE458" i="1"/>
  <c r="G458" i="1"/>
  <c r="D458" i="1"/>
  <c r="B458" i="1"/>
  <c r="A458" i="1"/>
  <c r="AL457" i="1"/>
  <c r="AG457" i="1"/>
  <c r="AE457" i="1"/>
  <c r="K457" i="1"/>
  <c r="G457" i="1"/>
  <c r="D457" i="1"/>
  <c r="B457" i="1"/>
  <c r="A457" i="1"/>
  <c r="AL456" i="1"/>
  <c r="AE456" i="1"/>
  <c r="K456" i="1"/>
  <c r="G456" i="1"/>
  <c r="D456" i="1"/>
  <c r="B456" i="1"/>
  <c r="A456" i="1"/>
  <c r="AL455" i="1"/>
  <c r="AG455" i="1"/>
  <c r="AE455" i="1"/>
  <c r="K455" i="1"/>
  <c r="G455" i="1"/>
  <c r="D455" i="1"/>
  <c r="B455" i="1"/>
  <c r="A455" i="1"/>
  <c r="AL454" i="1"/>
  <c r="AG454" i="1"/>
  <c r="AE454" i="1"/>
  <c r="K454" i="1"/>
  <c r="G454" i="1"/>
  <c r="D454" i="1"/>
  <c r="B454" i="1"/>
  <c r="A454" i="1"/>
  <c r="AL453" i="1"/>
  <c r="AE453" i="1"/>
  <c r="K453" i="1"/>
  <c r="G453" i="1"/>
  <c r="D453" i="1"/>
  <c r="B453" i="1"/>
  <c r="A453" i="1"/>
  <c r="AL452" i="1"/>
  <c r="AG452" i="1"/>
  <c r="AE452" i="1"/>
  <c r="K452" i="1"/>
  <c r="G452" i="1"/>
  <c r="D452" i="1"/>
  <c r="B452" i="1"/>
  <c r="A452" i="1"/>
  <c r="AL451" i="1"/>
  <c r="AG451" i="1"/>
  <c r="AE451" i="1"/>
  <c r="K451" i="1"/>
  <c r="G451" i="1"/>
  <c r="D451" i="1"/>
  <c r="B451" i="1"/>
  <c r="A451" i="1"/>
  <c r="AL450" i="1"/>
  <c r="AG450" i="1"/>
  <c r="AE450" i="1"/>
  <c r="K450" i="1"/>
  <c r="G450" i="1"/>
  <c r="D450" i="1"/>
  <c r="B450" i="1"/>
  <c r="A450" i="1"/>
  <c r="AL449" i="1"/>
  <c r="AG449" i="1"/>
  <c r="AE449" i="1"/>
  <c r="K449" i="1"/>
  <c r="G449" i="1"/>
  <c r="D449" i="1"/>
  <c r="B449" i="1"/>
  <c r="A449" i="1"/>
  <c r="AL448" i="1"/>
  <c r="AG448" i="1"/>
  <c r="AE448" i="1"/>
  <c r="G448" i="1"/>
  <c r="D448" i="1"/>
  <c r="B448" i="1"/>
  <c r="A448" i="1"/>
  <c r="AL447" i="1"/>
  <c r="AG447" i="1"/>
  <c r="AE447" i="1"/>
  <c r="K447" i="1"/>
  <c r="G447" i="1"/>
  <c r="D447" i="1"/>
  <c r="B447" i="1"/>
  <c r="A447" i="1"/>
  <c r="AL446" i="1"/>
  <c r="AG446" i="1"/>
  <c r="AE446" i="1"/>
  <c r="K446" i="1"/>
  <c r="G446" i="1"/>
  <c r="D446" i="1"/>
  <c r="B446" i="1"/>
  <c r="A446" i="1"/>
  <c r="AL445" i="1"/>
  <c r="AG445" i="1"/>
  <c r="AE445" i="1"/>
  <c r="K445" i="1"/>
  <c r="G445" i="1"/>
  <c r="D445" i="1"/>
  <c r="B445" i="1"/>
  <c r="A445" i="1"/>
  <c r="AL444" i="1"/>
  <c r="AG444" i="1"/>
  <c r="AE444" i="1"/>
  <c r="K444" i="1"/>
  <c r="G444" i="1"/>
  <c r="D444" i="1"/>
  <c r="B444" i="1"/>
  <c r="A444" i="1"/>
  <c r="AL443" i="1"/>
  <c r="AG443" i="1"/>
  <c r="AE443" i="1"/>
  <c r="K443" i="1"/>
  <c r="G443" i="1"/>
  <c r="D443" i="1"/>
  <c r="B443" i="1"/>
  <c r="A443" i="1"/>
  <c r="AL442" i="1"/>
  <c r="AG442" i="1"/>
  <c r="AE442" i="1"/>
  <c r="K442" i="1"/>
  <c r="G442" i="1"/>
  <c r="D442" i="1"/>
  <c r="B442" i="1"/>
  <c r="A442" i="1"/>
  <c r="AL441" i="1"/>
  <c r="AG441" i="1"/>
  <c r="AE441" i="1"/>
  <c r="K441" i="1"/>
  <c r="G441" i="1"/>
  <c r="D441" i="1"/>
  <c r="B441" i="1"/>
  <c r="A441" i="1"/>
  <c r="AL440" i="1"/>
  <c r="AG440" i="1"/>
  <c r="AE440" i="1"/>
  <c r="K440" i="1"/>
  <c r="G440" i="1"/>
  <c r="D440" i="1"/>
  <c r="B440" i="1"/>
  <c r="A440" i="1"/>
  <c r="AL439" i="1"/>
  <c r="AG439" i="1"/>
  <c r="AE439" i="1"/>
  <c r="K439" i="1"/>
  <c r="G439" i="1"/>
  <c r="D439" i="1"/>
  <c r="B439" i="1"/>
  <c r="A439" i="1"/>
  <c r="AL438" i="1"/>
  <c r="AG438" i="1"/>
  <c r="AE438" i="1"/>
  <c r="G438" i="1"/>
  <c r="D438" i="1"/>
  <c r="B438" i="1"/>
  <c r="A438" i="1"/>
  <c r="AL437" i="1"/>
  <c r="AE437" i="1"/>
  <c r="K437" i="1"/>
  <c r="G437" i="1"/>
  <c r="D437" i="1"/>
  <c r="B437" i="1"/>
  <c r="A437" i="1"/>
  <c r="AL436" i="1"/>
  <c r="AG436" i="1"/>
  <c r="AE436" i="1"/>
  <c r="K436" i="1"/>
  <c r="G436" i="1"/>
  <c r="D436" i="1"/>
  <c r="B436" i="1"/>
  <c r="A436" i="1"/>
  <c r="AL435" i="1"/>
  <c r="AG435" i="1"/>
  <c r="AE435" i="1"/>
  <c r="K435" i="1"/>
  <c r="G435" i="1"/>
  <c r="D435" i="1"/>
  <c r="B435" i="1"/>
  <c r="A435" i="1"/>
  <c r="AL434" i="1"/>
  <c r="AG434" i="1"/>
  <c r="AE434" i="1"/>
  <c r="K434" i="1"/>
  <c r="G434" i="1"/>
  <c r="D434" i="1"/>
  <c r="B434" i="1"/>
  <c r="A434" i="1"/>
  <c r="AL433" i="1"/>
  <c r="AG433" i="1"/>
  <c r="AE433" i="1"/>
  <c r="K433" i="1"/>
  <c r="G433" i="1"/>
  <c r="D433" i="1"/>
  <c r="B433" i="1"/>
  <c r="A433" i="1"/>
  <c r="AL432" i="1"/>
  <c r="AG432" i="1"/>
  <c r="AE432" i="1"/>
  <c r="G432" i="1"/>
  <c r="D432" i="1"/>
  <c r="B432" i="1"/>
  <c r="A432" i="1"/>
  <c r="AL431" i="1"/>
  <c r="AE431" i="1"/>
  <c r="K431" i="1"/>
  <c r="G431" i="1"/>
  <c r="D431" i="1"/>
  <c r="B431" i="1"/>
  <c r="A431" i="1"/>
  <c r="AL430" i="1"/>
  <c r="AG430" i="1"/>
  <c r="AE430" i="1"/>
  <c r="K430" i="1"/>
  <c r="G430" i="1"/>
  <c r="D430" i="1"/>
  <c r="B430" i="1"/>
  <c r="A430" i="1"/>
  <c r="AL429" i="1"/>
  <c r="AG429" i="1"/>
  <c r="AE429" i="1"/>
  <c r="G429" i="1"/>
  <c r="D429" i="1"/>
  <c r="B429" i="1"/>
  <c r="A429" i="1"/>
  <c r="AL428" i="1"/>
  <c r="AG428" i="1"/>
  <c r="AE428" i="1"/>
  <c r="G428" i="1"/>
  <c r="D428" i="1"/>
  <c r="B428" i="1"/>
  <c r="A428" i="1"/>
  <c r="AL427" i="1"/>
  <c r="AG427" i="1"/>
  <c r="AE427" i="1"/>
  <c r="K427" i="1"/>
  <c r="G427" i="1"/>
  <c r="D427" i="1"/>
  <c r="B427" i="1"/>
  <c r="A427" i="1"/>
  <c r="AL426" i="1"/>
  <c r="AG426" i="1"/>
  <c r="AE426" i="1"/>
  <c r="K426" i="1"/>
  <c r="G426" i="1"/>
  <c r="D426" i="1"/>
  <c r="B426" i="1"/>
  <c r="A426" i="1"/>
  <c r="AL425" i="1"/>
  <c r="AG425" i="1"/>
  <c r="AE425" i="1"/>
  <c r="K425" i="1"/>
  <c r="G425" i="1"/>
  <c r="D425" i="1"/>
  <c r="B425" i="1"/>
  <c r="A425" i="1"/>
  <c r="AL424" i="1"/>
  <c r="AG424" i="1"/>
  <c r="AE424" i="1"/>
  <c r="K424" i="1"/>
  <c r="G424" i="1"/>
  <c r="D424" i="1"/>
  <c r="B424" i="1"/>
  <c r="A424" i="1"/>
  <c r="AL423" i="1"/>
  <c r="AE423" i="1"/>
  <c r="G423" i="1"/>
  <c r="D423" i="1"/>
  <c r="B423" i="1"/>
  <c r="A423" i="1"/>
  <c r="AL422" i="1"/>
  <c r="AG422" i="1"/>
  <c r="AE422" i="1"/>
  <c r="K422" i="1"/>
  <c r="G422" i="1"/>
  <c r="D422" i="1"/>
  <c r="B422" i="1"/>
  <c r="A422" i="1"/>
  <c r="AL421" i="1"/>
  <c r="AE421" i="1"/>
  <c r="K421" i="1"/>
  <c r="G421" i="1"/>
  <c r="D421" i="1"/>
  <c r="B421" i="1"/>
  <c r="A421" i="1"/>
  <c r="AL420" i="1"/>
  <c r="AG420" i="1"/>
  <c r="AE420" i="1"/>
  <c r="G420" i="1"/>
  <c r="D420" i="1"/>
  <c r="B420" i="1"/>
  <c r="A420" i="1"/>
  <c r="AL419" i="1"/>
  <c r="AG419" i="1"/>
  <c r="AE419" i="1"/>
  <c r="K419" i="1"/>
  <c r="G419" i="1"/>
  <c r="D419" i="1"/>
  <c r="B419" i="1"/>
  <c r="A419" i="1"/>
  <c r="AL418" i="1"/>
  <c r="AG418" i="1"/>
  <c r="AE418" i="1"/>
  <c r="K418" i="1"/>
  <c r="G418" i="1"/>
  <c r="D418" i="1"/>
  <c r="B418" i="1"/>
  <c r="A418" i="1"/>
  <c r="AL417" i="1"/>
  <c r="AE417" i="1"/>
  <c r="K417" i="1"/>
  <c r="G417" i="1"/>
  <c r="D417" i="1"/>
  <c r="B417" i="1"/>
  <c r="A417" i="1"/>
  <c r="AL416" i="1"/>
  <c r="AE416" i="1"/>
  <c r="K416" i="1"/>
  <c r="G416" i="1"/>
  <c r="D416" i="1"/>
  <c r="B416" i="1"/>
  <c r="A416" i="1"/>
  <c r="AL415" i="1"/>
  <c r="AE415" i="1"/>
  <c r="K415" i="1"/>
  <c r="G415" i="1"/>
  <c r="D415" i="1"/>
  <c r="B415" i="1"/>
  <c r="A415" i="1"/>
  <c r="AL414" i="1"/>
  <c r="AG414" i="1"/>
  <c r="AE414" i="1"/>
  <c r="K414" i="1"/>
  <c r="G414" i="1"/>
  <c r="D414" i="1"/>
  <c r="B414" i="1"/>
  <c r="A414" i="1"/>
  <c r="AL413" i="1"/>
  <c r="AE413" i="1"/>
  <c r="K413" i="1"/>
  <c r="G413" i="1"/>
  <c r="D413" i="1"/>
  <c r="B413" i="1"/>
  <c r="A413" i="1"/>
  <c r="AL412" i="1"/>
  <c r="AG412" i="1"/>
  <c r="AE412" i="1"/>
  <c r="K412" i="1"/>
  <c r="G412" i="1"/>
  <c r="D412" i="1"/>
  <c r="B412" i="1"/>
  <c r="A412" i="1"/>
  <c r="AL411" i="1"/>
  <c r="AG411" i="1"/>
  <c r="AE411" i="1"/>
  <c r="K411" i="1"/>
  <c r="G411" i="1"/>
  <c r="D411" i="1"/>
  <c r="B411" i="1"/>
  <c r="A411" i="1"/>
  <c r="AL410" i="1"/>
  <c r="AE410" i="1"/>
  <c r="K410" i="1"/>
  <c r="G410" i="1"/>
  <c r="D410" i="1"/>
  <c r="B410" i="1"/>
  <c r="A410" i="1"/>
  <c r="AL409" i="1"/>
  <c r="AG409" i="1"/>
  <c r="AE409" i="1"/>
  <c r="K409" i="1"/>
  <c r="G409" i="1"/>
  <c r="D409" i="1"/>
  <c r="B409" i="1"/>
  <c r="A409" i="1"/>
  <c r="AL408" i="1"/>
  <c r="AG408" i="1"/>
  <c r="AE408" i="1"/>
  <c r="K408" i="1"/>
  <c r="G408" i="1"/>
  <c r="D408" i="1"/>
  <c r="B408" i="1"/>
  <c r="A408" i="1"/>
  <c r="AL407" i="1"/>
  <c r="AG407" i="1"/>
  <c r="AE407" i="1"/>
  <c r="K407" i="1"/>
  <c r="G407" i="1"/>
  <c r="D407" i="1"/>
  <c r="B407" i="1"/>
  <c r="A407" i="1"/>
  <c r="AL406" i="1"/>
  <c r="AG406" i="1"/>
  <c r="AE406" i="1"/>
  <c r="G406" i="1"/>
  <c r="D406" i="1"/>
  <c r="B406" i="1"/>
  <c r="A406" i="1"/>
  <c r="AL405" i="1"/>
  <c r="AG405" i="1"/>
  <c r="AE405" i="1"/>
  <c r="K405" i="1"/>
  <c r="G405" i="1"/>
  <c r="D405" i="1"/>
  <c r="B405" i="1"/>
  <c r="A405" i="1"/>
  <c r="AL404" i="1"/>
  <c r="AG404" i="1"/>
  <c r="AE404" i="1"/>
  <c r="G404" i="1"/>
  <c r="D404" i="1"/>
  <c r="B404" i="1"/>
  <c r="A404" i="1"/>
  <c r="AL403" i="1"/>
  <c r="AG403" i="1"/>
  <c r="AE403" i="1"/>
  <c r="K403" i="1"/>
  <c r="G403" i="1"/>
  <c r="D403" i="1"/>
  <c r="B403" i="1"/>
  <c r="A403" i="1"/>
  <c r="AL402" i="1"/>
  <c r="AG402" i="1"/>
  <c r="AE402" i="1"/>
  <c r="K402" i="1"/>
  <c r="G402" i="1"/>
  <c r="D402" i="1"/>
  <c r="B402" i="1"/>
  <c r="A402" i="1"/>
  <c r="AL401" i="1"/>
  <c r="AE401" i="1"/>
  <c r="K401" i="1"/>
  <c r="G401" i="1"/>
  <c r="D401" i="1"/>
  <c r="B401" i="1"/>
  <c r="A401" i="1"/>
  <c r="AL400" i="1"/>
  <c r="AG400" i="1"/>
  <c r="AE400" i="1"/>
  <c r="G400" i="1"/>
  <c r="D400" i="1"/>
  <c r="B400" i="1"/>
  <c r="A400" i="1"/>
  <c r="AL399" i="1"/>
  <c r="AG399" i="1"/>
  <c r="AE399" i="1"/>
  <c r="G399" i="1"/>
  <c r="D399" i="1"/>
  <c r="B399" i="1"/>
  <c r="A399" i="1"/>
  <c r="AL398" i="1"/>
  <c r="AG398" i="1"/>
  <c r="AE398" i="1"/>
  <c r="K398" i="1"/>
  <c r="G398" i="1"/>
  <c r="D398" i="1"/>
  <c r="B398" i="1"/>
  <c r="A398" i="1"/>
  <c r="AL397" i="1"/>
  <c r="AG397" i="1"/>
  <c r="AE397" i="1"/>
  <c r="G397" i="1"/>
  <c r="D397" i="1"/>
  <c r="B397" i="1"/>
  <c r="A397" i="1"/>
  <c r="AL396" i="1"/>
  <c r="AE396" i="1"/>
  <c r="K396" i="1"/>
  <c r="G396" i="1"/>
  <c r="D396" i="1"/>
  <c r="B396" i="1"/>
  <c r="A396" i="1"/>
  <c r="AL395" i="1"/>
  <c r="AG395" i="1"/>
  <c r="AE395" i="1"/>
  <c r="G395" i="1"/>
  <c r="D395" i="1"/>
  <c r="B395" i="1"/>
  <c r="A395" i="1"/>
  <c r="AL394" i="1"/>
  <c r="AE394" i="1"/>
  <c r="K394" i="1"/>
  <c r="G394" i="1"/>
  <c r="D394" i="1"/>
  <c r="B394" i="1"/>
  <c r="A394" i="1"/>
  <c r="AL393" i="1"/>
  <c r="AE393" i="1"/>
  <c r="K393" i="1"/>
  <c r="G393" i="1"/>
  <c r="D393" i="1"/>
  <c r="B393" i="1"/>
  <c r="A393" i="1"/>
  <c r="AL392" i="1"/>
  <c r="AG392" i="1"/>
  <c r="AE392" i="1"/>
  <c r="K392" i="1"/>
  <c r="G392" i="1"/>
  <c r="D392" i="1"/>
  <c r="B392" i="1"/>
  <c r="A392" i="1"/>
  <c r="AL391" i="1"/>
  <c r="AE391" i="1"/>
  <c r="K391" i="1"/>
  <c r="G391" i="1"/>
  <c r="D391" i="1"/>
  <c r="B391" i="1"/>
  <c r="A391" i="1"/>
  <c r="AL390" i="1"/>
  <c r="AG390" i="1"/>
  <c r="AE390" i="1"/>
  <c r="K390" i="1"/>
  <c r="G390" i="1"/>
  <c r="D390" i="1"/>
  <c r="B390" i="1"/>
  <c r="A390" i="1"/>
  <c r="AL389" i="1"/>
  <c r="AG389" i="1"/>
  <c r="AE389" i="1"/>
  <c r="K389" i="1"/>
  <c r="G389" i="1"/>
  <c r="D389" i="1"/>
  <c r="B389" i="1"/>
  <c r="A389" i="1"/>
  <c r="AL388" i="1"/>
  <c r="AG388" i="1"/>
  <c r="AE388" i="1"/>
  <c r="K388" i="1"/>
  <c r="G388" i="1"/>
  <c r="D388" i="1"/>
  <c r="B388" i="1"/>
  <c r="A388" i="1"/>
  <c r="AL387" i="1"/>
  <c r="AG387" i="1"/>
  <c r="AE387" i="1"/>
  <c r="K387" i="1"/>
  <c r="G387" i="1"/>
  <c r="D387" i="1"/>
  <c r="B387" i="1"/>
  <c r="A387" i="1"/>
  <c r="AL386" i="1"/>
  <c r="AG386" i="1"/>
  <c r="AE386" i="1"/>
  <c r="K386" i="1"/>
  <c r="G386" i="1"/>
  <c r="D386" i="1"/>
  <c r="B386" i="1"/>
  <c r="A386" i="1"/>
  <c r="AL385" i="1"/>
  <c r="AG385" i="1"/>
  <c r="AE385" i="1"/>
  <c r="K385" i="1"/>
  <c r="G385" i="1"/>
  <c r="D385" i="1"/>
  <c r="B385" i="1"/>
  <c r="A385" i="1"/>
  <c r="AL384" i="1"/>
  <c r="AG384" i="1"/>
  <c r="AE384" i="1"/>
  <c r="K384" i="1"/>
  <c r="G384" i="1"/>
  <c r="D384" i="1"/>
  <c r="B384" i="1"/>
  <c r="A384" i="1"/>
  <c r="AL383" i="1"/>
  <c r="AG383" i="1"/>
  <c r="AE383" i="1"/>
  <c r="K383" i="1"/>
  <c r="G383" i="1"/>
  <c r="D383" i="1"/>
  <c r="B383" i="1"/>
  <c r="A383" i="1"/>
  <c r="AL382" i="1"/>
  <c r="AG382" i="1"/>
  <c r="AE382" i="1"/>
  <c r="K382" i="1"/>
  <c r="G382" i="1"/>
  <c r="D382" i="1"/>
  <c r="B382" i="1"/>
  <c r="A382" i="1"/>
  <c r="AL381" i="1"/>
  <c r="AG381" i="1"/>
  <c r="AE381" i="1"/>
  <c r="K381" i="1"/>
  <c r="G381" i="1"/>
  <c r="D381" i="1"/>
  <c r="B381" i="1"/>
  <c r="A381" i="1"/>
  <c r="AL380" i="1"/>
  <c r="AG380" i="1"/>
  <c r="AE380" i="1"/>
  <c r="G380" i="1"/>
  <c r="D380" i="1"/>
  <c r="B380" i="1"/>
  <c r="A380" i="1"/>
  <c r="AL379" i="1"/>
  <c r="AG379" i="1"/>
  <c r="AE379" i="1"/>
  <c r="K379" i="1"/>
  <c r="G379" i="1"/>
  <c r="D379" i="1"/>
  <c r="B379" i="1"/>
  <c r="A379" i="1"/>
  <c r="AL378" i="1"/>
  <c r="AG378" i="1"/>
  <c r="AE378" i="1"/>
  <c r="K378" i="1"/>
  <c r="G378" i="1"/>
  <c r="D378" i="1"/>
  <c r="B378" i="1"/>
  <c r="A378" i="1"/>
  <c r="AL377" i="1"/>
  <c r="AG377" i="1"/>
  <c r="AE377" i="1"/>
  <c r="K377" i="1"/>
  <c r="G377" i="1"/>
  <c r="D377" i="1"/>
  <c r="B377" i="1"/>
  <c r="A377" i="1"/>
  <c r="AL376" i="1"/>
  <c r="AG376" i="1"/>
  <c r="AE376" i="1"/>
  <c r="K376" i="1"/>
  <c r="G376" i="1"/>
  <c r="D376" i="1"/>
  <c r="B376" i="1"/>
  <c r="A376" i="1"/>
  <c r="AL375" i="1"/>
  <c r="AG375" i="1"/>
  <c r="AE375" i="1"/>
  <c r="K375" i="1"/>
  <c r="G375" i="1"/>
  <c r="D375" i="1"/>
  <c r="B375" i="1"/>
  <c r="A375" i="1"/>
  <c r="AL374" i="1"/>
  <c r="AE374" i="1"/>
  <c r="K374" i="1"/>
  <c r="G374" i="1"/>
  <c r="D374" i="1"/>
  <c r="B374" i="1"/>
  <c r="A374" i="1"/>
  <c r="AL373" i="1"/>
  <c r="AG373" i="1"/>
  <c r="AE373" i="1"/>
  <c r="K373" i="1"/>
  <c r="G373" i="1"/>
  <c r="D373" i="1"/>
  <c r="B373" i="1"/>
  <c r="A373" i="1"/>
  <c r="AL372" i="1"/>
  <c r="AG372" i="1"/>
  <c r="AE372" i="1"/>
  <c r="K372" i="1"/>
  <c r="G372" i="1"/>
  <c r="D372" i="1"/>
  <c r="B372" i="1"/>
  <c r="A372" i="1"/>
  <c r="AL371" i="1"/>
  <c r="AE371" i="1"/>
  <c r="K371" i="1"/>
  <c r="G371" i="1"/>
  <c r="D371" i="1"/>
  <c r="B371" i="1"/>
  <c r="A371" i="1"/>
  <c r="AL370" i="1"/>
  <c r="AE370" i="1"/>
  <c r="G370" i="1"/>
  <c r="D370" i="1"/>
  <c r="B370" i="1"/>
  <c r="A370" i="1"/>
  <c r="AL369" i="1"/>
  <c r="AG369" i="1"/>
  <c r="AE369" i="1"/>
  <c r="K369" i="1"/>
  <c r="G369" i="1"/>
  <c r="D369" i="1"/>
  <c r="B369" i="1"/>
  <c r="A369" i="1"/>
  <c r="AL368" i="1"/>
  <c r="AG368" i="1"/>
  <c r="AE368" i="1"/>
  <c r="K368" i="1"/>
  <c r="G368" i="1"/>
  <c r="D368" i="1"/>
  <c r="B368" i="1"/>
  <c r="A368" i="1"/>
  <c r="AL367" i="1"/>
  <c r="AG367" i="1"/>
  <c r="AE367" i="1"/>
  <c r="K367" i="1"/>
  <c r="G367" i="1"/>
  <c r="D367" i="1"/>
  <c r="B367" i="1"/>
  <c r="A367" i="1"/>
  <c r="AL366" i="1"/>
  <c r="AG366" i="1"/>
  <c r="AE366" i="1"/>
  <c r="K366" i="1"/>
  <c r="G366" i="1"/>
  <c r="D366" i="1"/>
  <c r="B366" i="1"/>
  <c r="A366" i="1"/>
  <c r="AL365" i="1"/>
  <c r="AG365" i="1"/>
  <c r="AE365" i="1"/>
  <c r="K365" i="1"/>
  <c r="G365" i="1"/>
  <c r="D365" i="1"/>
  <c r="B365" i="1"/>
  <c r="A365" i="1"/>
  <c r="AL364" i="1"/>
  <c r="AE364" i="1"/>
  <c r="K364" i="1"/>
  <c r="G364" i="1"/>
  <c r="D364" i="1"/>
  <c r="B364" i="1"/>
  <c r="A364" i="1"/>
  <c r="AL363" i="1"/>
  <c r="AG363" i="1"/>
  <c r="AE363" i="1"/>
  <c r="G363" i="1"/>
  <c r="D363" i="1"/>
  <c r="B363" i="1"/>
  <c r="A363" i="1"/>
  <c r="AL362" i="1"/>
  <c r="AG362" i="1"/>
  <c r="AE362" i="1"/>
  <c r="K362" i="1"/>
  <c r="G362" i="1"/>
  <c r="D362" i="1"/>
  <c r="B362" i="1"/>
  <c r="A362" i="1"/>
  <c r="AL361" i="1"/>
  <c r="AG361" i="1"/>
  <c r="AE361" i="1"/>
  <c r="K361" i="1"/>
  <c r="G361" i="1"/>
  <c r="D361" i="1"/>
  <c r="B361" i="1"/>
  <c r="A361" i="1"/>
  <c r="AL360" i="1"/>
  <c r="AG360" i="1"/>
  <c r="AE360" i="1"/>
  <c r="K360" i="1"/>
  <c r="G360" i="1"/>
  <c r="D360" i="1"/>
  <c r="B360" i="1"/>
  <c r="A360" i="1"/>
  <c r="AL359" i="1"/>
  <c r="AG359" i="1"/>
  <c r="AE359" i="1"/>
  <c r="K359" i="1"/>
  <c r="G359" i="1"/>
  <c r="D359" i="1"/>
  <c r="B359" i="1"/>
  <c r="A359" i="1"/>
  <c r="AL358" i="1"/>
  <c r="AG358" i="1"/>
  <c r="AE358" i="1"/>
  <c r="K358" i="1"/>
  <c r="G358" i="1"/>
  <c r="D358" i="1"/>
  <c r="B358" i="1"/>
  <c r="A358" i="1"/>
  <c r="AL357" i="1"/>
  <c r="AG357" i="1"/>
  <c r="AE357" i="1"/>
  <c r="K357" i="1"/>
  <c r="G357" i="1"/>
  <c r="D357" i="1"/>
  <c r="B357" i="1"/>
  <c r="A357" i="1"/>
  <c r="AL356" i="1"/>
  <c r="AG356" i="1"/>
  <c r="AE356" i="1"/>
  <c r="G356" i="1"/>
  <c r="D356" i="1"/>
  <c r="B356" i="1"/>
  <c r="A356" i="1"/>
  <c r="AL355" i="1"/>
  <c r="AG355" i="1"/>
  <c r="AE355" i="1"/>
  <c r="K355" i="1"/>
  <c r="G355" i="1"/>
  <c r="D355" i="1"/>
  <c r="B355" i="1"/>
  <c r="A355" i="1"/>
  <c r="AL354" i="1"/>
  <c r="AG354" i="1"/>
  <c r="AE354" i="1"/>
  <c r="K354" i="1"/>
  <c r="G354" i="1"/>
  <c r="D354" i="1"/>
  <c r="B354" i="1"/>
  <c r="A354" i="1"/>
  <c r="AL353" i="1"/>
  <c r="AG353" i="1"/>
  <c r="AE353" i="1"/>
  <c r="K353" i="1"/>
  <c r="G353" i="1"/>
  <c r="D353" i="1"/>
  <c r="B353" i="1"/>
  <c r="A353" i="1"/>
  <c r="AL352" i="1"/>
  <c r="AG352" i="1"/>
  <c r="AE352" i="1"/>
  <c r="K352" i="1"/>
  <c r="G352" i="1"/>
  <c r="D352" i="1"/>
  <c r="B352" i="1"/>
  <c r="A352" i="1"/>
  <c r="AL351" i="1"/>
  <c r="AG351" i="1"/>
  <c r="AE351" i="1"/>
  <c r="K351" i="1"/>
  <c r="G351" i="1"/>
  <c r="D351" i="1"/>
  <c r="B351" i="1"/>
  <c r="A351" i="1"/>
  <c r="AL350" i="1"/>
  <c r="AG350" i="1"/>
  <c r="AE350" i="1"/>
  <c r="K350" i="1"/>
  <c r="G350" i="1"/>
  <c r="D350" i="1"/>
  <c r="B350" i="1"/>
  <c r="A350" i="1"/>
  <c r="AL349" i="1"/>
  <c r="AE349" i="1"/>
  <c r="K349" i="1"/>
  <c r="G349" i="1"/>
  <c r="D349" i="1"/>
  <c r="B349" i="1"/>
  <c r="A349" i="1"/>
  <c r="AL348" i="1"/>
  <c r="AG348" i="1"/>
  <c r="AE348" i="1"/>
  <c r="K348" i="1"/>
  <c r="G348" i="1"/>
  <c r="D348" i="1"/>
  <c r="B348" i="1"/>
  <c r="A348" i="1"/>
  <c r="AL347" i="1"/>
  <c r="AE347" i="1"/>
  <c r="K347" i="1"/>
  <c r="G347" i="1"/>
  <c r="D347" i="1"/>
  <c r="B347" i="1"/>
  <c r="A347" i="1"/>
  <c r="AL346" i="1"/>
  <c r="AG346" i="1"/>
  <c r="AE346" i="1"/>
  <c r="K346" i="1"/>
  <c r="G346" i="1"/>
  <c r="D346" i="1"/>
  <c r="B346" i="1"/>
  <c r="A346" i="1"/>
  <c r="AL345" i="1"/>
  <c r="AG345" i="1"/>
  <c r="AE345" i="1"/>
  <c r="K345" i="1"/>
  <c r="G345" i="1"/>
  <c r="D345" i="1"/>
  <c r="B345" i="1"/>
  <c r="A345" i="1"/>
  <c r="AL344" i="1"/>
  <c r="AG344" i="1"/>
  <c r="AE344" i="1"/>
  <c r="G344" i="1"/>
  <c r="D344" i="1"/>
  <c r="B344" i="1"/>
  <c r="A344" i="1"/>
  <c r="AL343" i="1"/>
  <c r="AG343" i="1"/>
  <c r="AE343" i="1"/>
  <c r="K343" i="1"/>
  <c r="G343" i="1"/>
  <c r="D343" i="1"/>
  <c r="B343" i="1"/>
  <c r="A343" i="1"/>
  <c r="AL342" i="1"/>
  <c r="AG342" i="1"/>
  <c r="AE342" i="1"/>
  <c r="G342" i="1"/>
  <c r="D342" i="1"/>
  <c r="B342" i="1"/>
  <c r="A342" i="1"/>
  <c r="AL341" i="1"/>
  <c r="AG341" i="1"/>
  <c r="AE341" i="1"/>
  <c r="K341" i="1"/>
  <c r="G341" i="1"/>
  <c r="D341" i="1"/>
  <c r="B341" i="1"/>
  <c r="A341" i="1"/>
  <c r="AL340" i="1"/>
  <c r="AG340" i="1"/>
  <c r="AE340" i="1"/>
  <c r="G340" i="1"/>
  <c r="D340" i="1"/>
  <c r="B340" i="1"/>
  <c r="A340" i="1"/>
  <c r="AL339" i="1"/>
  <c r="AG339" i="1"/>
  <c r="AE339" i="1"/>
  <c r="G339" i="1"/>
  <c r="B339" i="1"/>
  <c r="A339" i="1"/>
  <c r="AL338" i="1"/>
  <c r="AG338" i="1"/>
  <c r="AE338" i="1"/>
  <c r="K338" i="1"/>
  <c r="G338" i="1"/>
  <c r="B338" i="1"/>
  <c r="A338" i="1"/>
  <c r="AL337" i="1"/>
  <c r="AE337" i="1"/>
  <c r="K337" i="1"/>
  <c r="G337" i="1"/>
  <c r="B337" i="1"/>
  <c r="A337" i="1"/>
  <c r="AL336" i="1"/>
  <c r="AG336" i="1"/>
  <c r="AE336" i="1"/>
  <c r="K336" i="1"/>
  <c r="G336" i="1"/>
  <c r="B336" i="1"/>
  <c r="A336" i="1"/>
  <c r="AL335" i="1"/>
  <c r="AE335" i="1"/>
  <c r="K335" i="1"/>
  <c r="G335" i="1"/>
  <c r="B335" i="1"/>
  <c r="A335" i="1"/>
  <c r="AL334" i="1"/>
  <c r="AG334" i="1"/>
  <c r="AE334" i="1"/>
  <c r="K334" i="1"/>
  <c r="G334" i="1"/>
  <c r="B334" i="1"/>
  <c r="A334" i="1"/>
  <c r="AL333" i="1"/>
  <c r="AE333" i="1"/>
  <c r="K333" i="1"/>
  <c r="G333" i="1"/>
  <c r="B333" i="1"/>
  <c r="A333" i="1"/>
  <c r="AL332" i="1"/>
  <c r="AE332" i="1"/>
  <c r="K332" i="1"/>
  <c r="G332" i="1"/>
  <c r="B332" i="1"/>
  <c r="A332" i="1"/>
  <c r="AL331" i="1"/>
  <c r="AG331" i="1"/>
  <c r="AE331" i="1"/>
  <c r="G331" i="1"/>
  <c r="B331" i="1"/>
  <c r="A331" i="1"/>
  <c r="AL330" i="1"/>
  <c r="AG330" i="1"/>
  <c r="AE330" i="1"/>
  <c r="G330" i="1"/>
  <c r="B330" i="1"/>
  <c r="A330" i="1"/>
  <c r="AL329" i="1"/>
  <c r="AG329" i="1"/>
  <c r="AE329" i="1"/>
  <c r="G329" i="1"/>
  <c r="B329" i="1"/>
  <c r="A329" i="1"/>
  <c r="AL328" i="1"/>
  <c r="AG328" i="1"/>
  <c r="AE328" i="1"/>
  <c r="G328" i="1"/>
  <c r="B328" i="1"/>
  <c r="A328" i="1"/>
  <c r="AL327" i="1"/>
  <c r="AG327" i="1"/>
  <c r="AE327" i="1"/>
  <c r="G327" i="1"/>
  <c r="B327" i="1"/>
  <c r="A327" i="1"/>
  <c r="AL326" i="1"/>
  <c r="AG326" i="1"/>
  <c r="AE326" i="1"/>
  <c r="G326" i="1"/>
  <c r="B326" i="1"/>
  <c r="A326" i="1"/>
  <c r="AL325" i="1"/>
  <c r="AG325" i="1"/>
  <c r="AE325" i="1"/>
  <c r="G325" i="1"/>
  <c r="B325" i="1"/>
  <c r="A325" i="1"/>
  <c r="AL324" i="1"/>
  <c r="AE324" i="1"/>
  <c r="K324" i="1"/>
  <c r="G324" i="1"/>
  <c r="B324" i="1"/>
  <c r="A324" i="1"/>
  <c r="AL323" i="1"/>
  <c r="AG323" i="1"/>
  <c r="AE323" i="1"/>
  <c r="G323" i="1"/>
  <c r="B323" i="1"/>
  <c r="AL322" i="1"/>
  <c r="AG322" i="1"/>
  <c r="AE322" i="1"/>
  <c r="G322" i="1"/>
  <c r="B322" i="1"/>
  <c r="A322" i="1"/>
  <c r="AL321" i="1"/>
  <c r="AG321" i="1"/>
  <c r="AE321" i="1"/>
  <c r="K321" i="1"/>
  <c r="G321" i="1"/>
  <c r="B321" i="1"/>
  <c r="A321" i="1"/>
  <c r="AL320" i="1"/>
  <c r="AG320" i="1"/>
  <c r="AE320" i="1"/>
  <c r="G320" i="1"/>
  <c r="B320" i="1"/>
  <c r="A320" i="1"/>
  <c r="AL319" i="1"/>
  <c r="AG319" i="1"/>
  <c r="AE319" i="1"/>
  <c r="K319" i="1"/>
  <c r="G319" i="1"/>
  <c r="B319" i="1"/>
  <c r="A319" i="1"/>
  <c r="AL318" i="1"/>
  <c r="AG318" i="1"/>
  <c r="AE318" i="1"/>
  <c r="G318" i="1"/>
  <c r="B318" i="1"/>
  <c r="A318" i="1"/>
  <c r="AL317" i="1"/>
  <c r="AE317" i="1"/>
  <c r="K317" i="1"/>
  <c r="G317" i="1"/>
  <c r="B317" i="1"/>
  <c r="A317" i="1"/>
  <c r="AL316" i="1"/>
  <c r="AG316" i="1"/>
  <c r="AE316" i="1"/>
  <c r="G316" i="1"/>
  <c r="B316" i="1"/>
  <c r="A316" i="1"/>
  <c r="AL315" i="1"/>
  <c r="AG315" i="1"/>
  <c r="AE315" i="1"/>
  <c r="K315" i="1"/>
  <c r="G315" i="1"/>
  <c r="B315" i="1"/>
  <c r="A315" i="1"/>
  <c r="AL314" i="1"/>
  <c r="AG314" i="1"/>
  <c r="AE314" i="1"/>
  <c r="K314" i="1"/>
  <c r="G314" i="1"/>
  <c r="B314" i="1"/>
  <c r="A314" i="1"/>
  <c r="AL313" i="1"/>
  <c r="AG313" i="1"/>
  <c r="AE313" i="1"/>
  <c r="K313" i="1"/>
  <c r="G313" i="1"/>
  <c r="B313" i="1"/>
  <c r="A313" i="1"/>
  <c r="AL312" i="1"/>
  <c r="AG312" i="1"/>
  <c r="AE312" i="1"/>
  <c r="K312" i="1"/>
  <c r="G312" i="1"/>
  <c r="B312" i="1"/>
  <c r="A312" i="1"/>
  <c r="AL311" i="1"/>
  <c r="AG311" i="1"/>
  <c r="AE311" i="1"/>
  <c r="K311" i="1"/>
  <c r="G311" i="1"/>
  <c r="B311" i="1"/>
  <c r="A311" i="1"/>
  <c r="AL310" i="1"/>
  <c r="AG310" i="1"/>
  <c r="AE310" i="1"/>
  <c r="G310" i="1"/>
  <c r="B310" i="1"/>
  <c r="A310" i="1"/>
  <c r="AL309" i="1"/>
  <c r="AG309" i="1"/>
  <c r="AE309" i="1"/>
  <c r="G309" i="1"/>
  <c r="B309" i="1"/>
  <c r="A309" i="1"/>
  <c r="AL308" i="1"/>
  <c r="AE308" i="1"/>
  <c r="K308" i="1"/>
  <c r="G308" i="1"/>
  <c r="B308" i="1"/>
  <c r="A308" i="1"/>
  <c r="AL307" i="1"/>
  <c r="AE307" i="1"/>
  <c r="K307" i="1"/>
  <c r="G307" i="1"/>
  <c r="B307" i="1"/>
  <c r="A307" i="1"/>
  <c r="AL306" i="1"/>
  <c r="AG306" i="1"/>
  <c r="AE306" i="1"/>
  <c r="K306" i="1"/>
  <c r="G306" i="1"/>
  <c r="B306" i="1"/>
  <c r="A306" i="1"/>
  <c r="AL305" i="1"/>
  <c r="AG305" i="1"/>
  <c r="AE305" i="1"/>
  <c r="G305" i="1"/>
  <c r="B305" i="1"/>
  <c r="A305" i="1"/>
  <c r="AL304" i="1"/>
  <c r="AG304" i="1"/>
  <c r="AE304" i="1"/>
  <c r="K304" i="1"/>
  <c r="G304" i="1"/>
  <c r="B304" i="1"/>
  <c r="A304" i="1"/>
  <c r="AL303" i="1"/>
  <c r="AG303" i="1"/>
  <c r="AE303" i="1"/>
  <c r="G303" i="1"/>
  <c r="B303" i="1"/>
  <c r="A303" i="1"/>
  <c r="AL302" i="1"/>
  <c r="AG302" i="1"/>
  <c r="AE302" i="1"/>
  <c r="G302" i="1"/>
  <c r="B302" i="1"/>
  <c r="A302" i="1"/>
  <c r="AL301" i="1"/>
  <c r="AG301" i="1"/>
  <c r="AE301" i="1"/>
  <c r="G301" i="1"/>
  <c r="B301" i="1"/>
  <c r="A301" i="1"/>
  <c r="AL300" i="1"/>
  <c r="AG300" i="1"/>
  <c r="AE300" i="1"/>
  <c r="K300" i="1"/>
  <c r="G300" i="1"/>
  <c r="B300" i="1"/>
  <c r="A300" i="1"/>
  <c r="AL299" i="1"/>
  <c r="AG299" i="1"/>
  <c r="AE299" i="1"/>
  <c r="K299" i="1"/>
  <c r="G299" i="1"/>
  <c r="B299" i="1"/>
  <c r="A299" i="1"/>
  <c r="AL298" i="1"/>
  <c r="AG298" i="1"/>
  <c r="AE298" i="1"/>
  <c r="G298" i="1"/>
  <c r="B298" i="1"/>
  <c r="A298" i="1"/>
  <c r="AL297" i="1"/>
  <c r="AG297" i="1"/>
  <c r="AE297" i="1"/>
  <c r="G297" i="1"/>
  <c r="B297" i="1"/>
  <c r="A297" i="1"/>
  <c r="AL296" i="1"/>
  <c r="AG296" i="1"/>
  <c r="AE296" i="1"/>
  <c r="K296" i="1"/>
  <c r="G296" i="1"/>
  <c r="B296" i="1"/>
  <c r="A296" i="1"/>
  <c r="AL295" i="1"/>
  <c r="AG295" i="1"/>
  <c r="AE295" i="1"/>
  <c r="K295" i="1"/>
  <c r="G295" i="1"/>
  <c r="B295" i="1"/>
  <c r="A295" i="1"/>
  <c r="AL294" i="1"/>
  <c r="AG294" i="1"/>
  <c r="AE294" i="1"/>
  <c r="K294" i="1"/>
  <c r="G294" i="1"/>
  <c r="B294" i="1"/>
  <c r="A294" i="1"/>
  <c r="AL293" i="1"/>
  <c r="AG293" i="1"/>
  <c r="AE293" i="1"/>
  <c r="K293" i="1"/>
  <c r="G293" i="1"/>
  <c r="B293" i="1"/>
  <c r="A293" i="1"/>
  <c r="AL292" i="1"/>
  <c r="AG292" i="1"/>
  <c r="AE292" i="1"/>
  <c r="K292" i="1"/>
  <c r="G292" i="1"/>
  <c r="B292" i="1"/>
  <c r="A292" i="1"/>
  <c r="AL291" i="1"/>
  <c r="AG291" i="1"/>
  <c r="AE291" i="1"/>
  <c r="K291" i="1"/>
  <c r="G291" i="1"/>
  <c r="B291" i="1"/>
  <c r="A291" i="1"/>
  <c r="AL290" i="1"/>
  <c r="AG290" i="1"/>
  <c r="AE290" i="1"/>
  <c r="G290" i="1"/>
  <c r="B290" i="1"/>
  <c r="A290" i="1"/>
  <c r="AL289" i="1"/>
  <c r="AG289" i="1"/>
  <c r="AE289" i="1"/>
  <c r="K289" i="1"/>
  <c r="G289" i="1"/>
  <c r="B289" i="1"/>
  <c r="A289" i="1"/>
  <c r="AL288" i="1"/>
  <c r="AG288" i="1"/>
  <c r="AE288" i="1"/>
  <c r="K288" i="1"/>
  <c r="G288" i="1"/>
  <c r="B288" i="1"/>
  <c r="A288" i="1"/>
  <c r="AL287" i="1"/>
  <c r="AG287" i="1"/>
  <c r="AE287" i="1"/>
  <c r="K287" i="1"/>
  <c r="G287" i="1"/>
  <c r="B287" i="1"/>
  <c r="A287" i="1"/>
  <c r="AL286" i="1"/>
  <c r="AG286" i="1"/>
  <c r="AE286" i="1"/>
  <c r="G286" i="1"/>
  <c r="B286" i="1"/>
  <c r="A286" i="1"/>
  <c r="AL285" i="1"/>
  <c r="AG285" i="1"/>
  <c r="AE285" i="1"/>
  <c r="G285" i="1"/>
  <c r="B285" i="1"/>
  <c r="A285" i="1"/>
  <c r="AL284" i="1"/>
  <c r="AG284" i="1"/>
  <c r="AE284" i="1"/>
  <c r="G284" i="1"/>
  <c r="B284" i="1"/>
  <c r="A284" i="1"/>
  <c r="AL283" i="1"/>
  <c r="AG283" i="1"/>
  <c r="AE283" i="1"/>
  <c r="G283" i="1"/>
  <c r="B283" i="1"/>
  <c r="A283" i="1"/>
  <c r="AL282" i="1"/>
  <c r="AG282" i="1"/>
  <c r="AE282" i="1"/>
  <c r="G282" i="1"/>
  <c r="B282" i="1"/>
  <c r="A282" i="1"/>
  <c r="AL281" i="1"/>
  <c r="AG281" i="1"/>
  <c r="AE281" i="1"/>
  <c r="G281" i="1"/>
  <c r="B281" i="1"/>
  <c r="A281" i="1"/>
  <c r="AL280" i="1"/>
  <c r="AG280" i="1"/>
  <c r="AE280" i="1"/>
  <c r="G280" i="1"/>
  <c r="B280" i="1"/>
  <c r="A280" i="1"/>
  <c r="AL279" i="1"/>
  <c r="AG279" i="1"/>
  <c r="AE279" i="1"/>
  <c r="G279" i="1"/>
  <c r="B279" i="1"/>
  <c r="A279" i="1"/>
  <c r="AL278" i="1"/>
  <c r="AG278" i="1"/>
  <c r="AE278" i="1"/>
  <c r="G278" i="1"/>
  <c r="B278" i="1"/>
  <c r="A278" i="1"/>
  <c r="AL277" i="1"/>
  <c r="AG277" i="1"/>
  <c r="AE277" i="1"/>
  <c r="G277" i="1"/>
  <c r="B277" i="1"/>
  <c r="A277" i="1"/>
  <c r="AL276" i="1"/>
  <c r="AG276" i="1"/>
  <c r="AE276" i="1"/>
  <c r="G276" i="1"/>
  <c r="B276" i="1"/>
  <c r="A276" i="1"/>
  <c r="AL275" i="1"/>
  <c r="AG275" i="1"/>
  <c r="AE275" i="1"/>
  <c r="G275" i="1"/>
  <c r="B275" i="1"/>
  <c r="A275" i="1"/>
  <c r="AL274" i="1"/>
  <c r="AG274" i="1"/>
  <c r="AE274" i="1"/>
  <c r="G274" i="1"/>
  <c r="B274" i="1"/>
  <c r="A274" i="1"/>
  <c r="AL273" i="1"/>
  <c r="AG273" i="1"/>
  <c r="AE273" i="1"/>
  <c r="G273" i="1"/>
  <c r="B273" i="1"/>
  <c r="A273" i="1"/>
  <c r="AL272" i="1"/>
  <c r="AG272" i="1"/>
  <c r="AE272" i="1"/>
  <c r="G272" i="1"/>
  <c r="B272" i="1"/>
  <c r="A272" i="1"/>
  <c r="AL271" i="1"/>
  <c r="AG271" i="1"/>
  <c r="AE271" i="1"/>
  <c r="G271" i="1"/>
  <c r="B271" i="1"/>
  <c r="A271" i="1"/>
  <c r="AL270" i="1"/>
  <c r="AG270" i="1"/>
  <c r="AE270" i="1"/>
  <c r="G270" i="1"/>
  <c r="B270" i="1"/>
  <c r="A270" i="1"/>
  <c r="AL269" i="1"/>
  <c r="AG269" i="1"/>
  <c r="AE269" i="1"/>
  <c r="G269" i="1"/>
  <c r="B269" i="1"/>
  <c r="A269" i="1"/>
  <c r="AL268" i="1"/>
  <c r="AG268" i="1"/>
  <c r="AE268" i="1"/>
  <c r="G268" i="1"/>
  <c r="B268" i="1"/>
  <c r="A268" i="1"/>
  <c r="AL267" i="1"/>
  <c r="AG267" i="1"/>
  <c r="AE267" i="1"/>
  <c r="G267" i="1"/>
  <c r="B267" i="1"/>
  <c r="A267" i="1"/>
  <c r="AL266" i="1"/>
  <c r="AG266" i="1"/>
  <c r="AE266" i="1"/>
  <c r="G266" i="1"/>
  <c r="B266" i="1"/>
  <c r="A266" i="1"/>
  <c r="AL265" i="1"/>
  <c r="AE265" i="1"/>
  <c r="G265" i="1"/>
  <c r="B265" i="1"/>
  <c r="A265" i="1"/>
  <c r="AL264" i="1"/>
  <c r="AG264" i="1"/>
  <c r="AE264" i="1"/>
  <c r="G264" i="1"/>
  <c r="B264" i="1"/>
  <c r="A264" i="1"/>
  <c r="AL263" i="1"/>
  <c r="AG263" i="1"/>
  <c r="AE263" i="1"/>
  <c r="G263" i="1"/>
  <c r="B263" i="1"/>
  <c r="A263" i="1"/>
  <c r="AL262" i="1"/>
  <c r="AG262" i="1"/>
  <c r="AE262" i="1"/>
  <c r="G262" i="1"/>
  <c r="B262" i="1"/>
  <c r="A262" i="1"/>
  <c r="AL261" i="1"/>
  <c r="AG261" i="1"/>
  <c r="AE261" i="1"/>
  <c r="G261" i="1"/>
  <c r="B261" i="1"/>
  <c r="A261" i="1"/>
  <c r="AL260" i="1"/>
  <c r="AG260" i="1"/>
  <c r="AE260" i="1"/>
  <c r="G260" i="1"/>
  <c r="B260" i="1"/>
  <c r="A260" i="1"/>
  <c r="AL259" i="1"/>
  <c r="AG259" i="1"/>
  <c r="AE259" i="1"/>
  <c r="G259" i="1"/>
  <c r="B259" i="1"/>
  <c r="A259" i="1"/>
  <c r="AL258" i="1"/>
  <c r="AG258" i="1"/>
  <c r="AE258" i="1"/>
  <c r="G258" i="1"/>
  <c r="B258" i="1"/>
  <c r="A258" i="1"/>
  <c r="AL257" i="1"/>
  <c r="AG257" i="1"/>
  <c r="AE257" i="1"/>
  <c r="G257" i="1"/>
  <c r="B257" i="1"/>
  <c r="A257" i="1"/>
  <c r="AL256" i="1"/>
  <c r="AG256" i="1"/>
  <c r="AE256" i="1"/>
  <c r="G256" i="1"/>
  <c r="B256" i="1"/>
  <c r="A256" i="1"/>
  <c r="AL255" i="1"/>
  <c r="AG255" i="1"/>
  <c r="AE255" i="1"/>
  <c r="G255" i="1"/>
  <c r="B255" i="1"/>
  <c r="A255" i="1"/>
  <c r="AL254" i="1"/>
  <c r="AG254" i="1"/>
  <c r="AE254" i="1"/>
  <c r="G254" i="1"/>
  <c r="B254" i="1"/>
  <c r="A254" i="1"/>
  <c r="AL253" i="1"/>
  <c r="AG253" i="1"/>
  <c r="AE253" i="1"/>
  <c r="G253" i="1"/>
  <c r="B253" i="1"/>
  <c r="A253" i="1"/>
  <c r="AL252" i="1"/>
  <c r="AG252" i="1"/>
  <c r="AE252" i="1"/>
  <c r="G252" i="1"/>
  <c r="B252" i="1"/>
  <c r="A252" i="1"/>
  <c r="AL251" i="1"/>
  <c r="AG251" i="1"/>
  <c r="AE251" i="1"/>
  <c r="G251" i="1"/>
  <c r="B251" i="1"/>
  <c r="A251" i="1"/>
  <c r="AL250" i="1"/>
  <c r="AE250" i="1"/>
  <c r="G250" i="1"/>
  <c r="B250" i="1"/>
  <c r="A250" i="1"/>
  <c r="AL249" i="1"/>
  <c r="AE249" i="1"/>
  <c r="G249" i="1"/>
  <c r="B249" i="1"/>
  <c r="A249" i="1"/>
  <c r="AL248" i="1"/>
  <c r="AG248" i="1"/>
  <c r="AE248" i="1"/>
  <c r="G248" i="1"/>
  <c r="B248" i="1"/>
  <c r="A248" i="1"/>
  <c r="AL247" i="1"/>
  <c r="AG247" i="1"/>
  <c r="AE247" i="1"/>
  <c r="G247" i="1"/>
  <c r="B247" i="1"/>
  <c r="A247" i="1"/>
  <c r="AL246" i="1"/>
  <c r="AG246" i="1"/>
  <c r="AE246" i="1"/>
  <c r="G246" i="1"/>
  <c r="B246" i="1"/>
  <c r="A246" i="1"/>
  <c r="AL245" i="1"/>
  <c r="AE245" i="1"/>
  <c r="G245" i="1"/>
  <c r="B245" i="1"/>
  <c r="A245" i="1"/>
  <c r="AL244" i="1"/>
  <c r="AE244" i="1"/>
  <c r="G244" i="1"/>
  <c r="B244" i="1"/>
  <c r="A244" i="1"/>
  <c r="AL243" i="1"/>
  <c r="AG243" i="1"/>
  <c r="AE243" i="1"/>
  <c r="G243" i="1"/>
  <c r="B243" i="1"/>
  <c r="A243" i="1"/>
  <c r="AL242" i="1"/>
  <c r="AG242" i="1"/>
  <c r="AE242" i="1"/>
  <c r="G242" i="1"/>
  <c r="B242" i="1"/>
  <c r="A242" i="1"/>
  <c r="AL241" i="1"/>
  <c r="AG241" i="1"/>
  <c r="AE241" i="1"/>
  <c r="G241" i="1"/>
  <c r="B241" i="1"/>
  <c r="A241" i="1"/>
  <c r="AL240" i="1"/>
  <c r="AG240" i="1"/>
  <c r="AE240" i="1"/>
  <c r="G240" i="1"/>
  <c r="B240" i="1"/>
  <c r="A240" i="1"/>
  <c r="AL239" i="1"/>
  <c r="AG239" i="1"/>
  <c r="AE239" i="1"/>
  <c r="G239" i="1"/>
  <c r="B239" i="1"/>
  <c r="A239" i="1"/>
  <c r="AL238" i="1"/>
  <c r="AE238" i="1"/>
  <c r="G238" i="1"/>
  <c r="B238" i="1"/>
  <c r="A238" i="1"/>
  <c r="AL237" i="1"/>
  <c r="AG237" i="1"/>
  <c r="AE237" i="1"/>
  <c r="G237" i="1"/>
  <c r="B237" i="1"/>
  <c r="A237" i="1"/>
  <c r="AL236" i="1"/>
  <c r="AG236" i="1"/>
  <c r="AE236" i="1"/>
  <c r="G236" i="1"/>
  <c r="B236" i="1"/>
  <c r="A236" i="1"/>
  <c r="AL235" i="1"/>
  <c r="AG235" i="1"/>
  <c r="AE235" i="1"/>
  <c r="G235" i="1"/>
  <c r="B235" i="1"/>
  <c r="A235" i="1"/>
  <c r="AL234" i="1"/>
  <c r="AE234" i="1"/>
  <c r="G234" i="1"/>
  <c r="B234" i="1"/>
  <c r="A234" i="1"/>
  <c r="AL233" i="1"/>
  <c r="AG233" i="1"/>
  <c r="AE233" i="1"/>
  <c r="G233" i="1"/>
  <c r="B233" i="1"/>
  <c r="A233" i="1"/>
  <c r="AL232" i="1"/>
  <c r="AG232" i="1"/>
  <c r="AE232" i="1"/>
  <c r="G232" i="1"/>
  <c r="B232" i="1"/>
  <c r="A232" i="1"/>
  <c r="AL231" i="1"/>
  <c r="AG231" i="1"/>
  <c r="AE231" i="1"/>
  <c r="G231" i="1"/>
  <c r="B231" i="1"/>
  <c r="A231" i="1"/>
  <c r="AL230" i="1"/>
  <c r="AG230" i="1"/>
  <c r="AE230" i="1"/>
  <c r="G230" i="1"/>
  <c r="B230" i="1"/>
  <c r="A230" i="1"/>
  <c r="AL229" i="1"/>
  <c r="AG229" i="1"/>
  <c r="AE229" i="1"/>
  <c r="G229" i="1"/>
  <c r="B229" i="1"/>
  <c r="A229" i="1"/>
  <c r="AL228" i="1"/>
  <c r="AG228" i="1"/>
  <c r="AE228" i="1"/>
  <c r="G228" i="1"/>
  <c r="B228" i="1"/>
  <c r="A228" i="1"/>
  <c r="AL227" i="1"/>
  <c r="AG227" i="1"/>
  <c r="AE227" i="1"/>
  <c r="G227" i="1"/>
  <c r="B227" i="1"/>
  <c r="A227" i="1"/>
  <c r="AL226" i="1"/>
  <c r="AG226" i="1"/>
  <c r="AE226" i="1"/>
  <c r="G226" i="1"/>
  <c r="B226" i="1"/>
  <c r="A226" i="1"/>
  <c r="AL225" i="1"/>
  <c r="AG225" i="1"/>
  <c r="AE225" i="1"/>
  <c r="G225" i="1"/>
  <c r="B225" i="1"/>
  <c r="A225" i="1"/>
  <c r="AL224" i="1"/>
  <c r="AG224" i="1"/>
  <c r="AE224" i="1"/>
  <c r="G224" i="1"/>
  <c r="B224" i="1"/>
  <c r="A224" i="1"/>
  <c r="AL223" i="1"/>
  <c r="AG223" i="1"/>
  <c r="AE223" i="1"/>
  <c r="G223" i="1"/>
  <c r="B223" i="1"/>
  <c r="A223" i="1"/>
  <c r="AL222" i="1"/>
  <c r="AG222" i="1"/>
  <c r="AE222" i="1"/>
  <c r="G222" i="1"/>
  <c r="B222" i="1"/>
  <c r="A222" i="1"/>
  <c r="AL221" i="1"/>
  <c r="AG221" i="1"/>
  <c r="AE221" i="1"/>
  <c r="G221" i="1"/>
  <c r="B221" i="1"/>
  <c r="A221" i="1"/>
  <c r="AL220" i="1"/>
  <c r="AG220" i="1"/>
  <c r="AE220" i="1"/>
  <c r="G220" i="1"/>
  <c r="B220" i="1"/>
  <c r="A220" i="1"/>
  <c r="AL219" i="1"/>
  <c r="AG219" i="1"/>
  <c r="AE219" i="1"/>
  <c r="G219" i="1"/>
  <c r="B219" i="1"/>
  <c r="A219" i="1"/>
  <c r="AL218" i="1"/>
  <c r="AG218" i="1"/>
  <c r="AE218" i="1"/>
  <c r="G218" i="1"/>
  <c r="B218" i="1"/>
  <c r="A218" i="1"/>
  <c r="AL217" i="1"/>
  <c r="AE217" i="1"/>
  <c r="G217" i="1"/>
  <c r="B217" i="1"/>
  <c r="A217" i="1"/>
  <c r="AL216" i="1"/>
  <c r="AE216" i="1"/>
  <c r="G216" i="1"/>
  <c r="B216" i="1"/>
  <c r="A216" i="1"/>
  <c r="AL215" i="1"/>
  <c r="AE215" i="1"/>
  <c r="G215" i="1"/>
  <c r="B215" i="1"/>
  <c r="A215" i="1"/>
  <c r="AL214" i="1"/>
  <c r="AG214" i="1"/>
  <c r="AE214" i="1"/>
  <c r="G214" i="1"/>
  <c r="B214" i="1"/>
  <c r="A214" i="1"/>
  <c r="AL213" i="1"/>
  <c r="AE213" i="1"/>
  <c r="G213" i="1"/>
  <c r="B213" i="1"/>
  <c r="A213" i="1"/>
  <c r="AL212" i="1"/>
  <c r="AG212" i="1"/>
  <c r="AE212" i="1"/>
  <c r="G212" i="1"/>
  <c r="B212" i="1"/>
  <c r="A212" i="1"/>
  <c r="AL211" i="1"/>
  <c r="AG211" i="1"/>
  <c r="AE211" i="1"/>
  <c r="G211" i="1"/>
  <c r="B211" i="1"/>
  <c r="A211" i="1"/>
  <c r="AL210" i="1"/>
  <c r="AG210" i="1"/>
  <c r="AE210" i="1"/>
  <c r="G210" i="1"/>
  <c r="B210" i="1"/>
  <c r="A210" i="1"/>
  <c r="AL209" i="1"/>
  <c r="AE209" i="1"/>
  <c r="G209" i="1"/>
  <c r="B209" i="1"/>
  <c r="A209" i="1"/>
  <c r="AL208" i="1"/>
  <c r="AG208" i="1"/>
  <c r="AE208" i="1"/>
  <c r="G208" i="1"/>
  <c r="B208" i="1"/>
  <c r="A208" i="1"/>
  <c r="AL207" i="1"/>
  <c r="AG207" i="1"/>
  <c r="AE207" i="1"/>
  <c r="G207" i="1"/>
  <c r="B207" i="1"/>
  <c r="A207" i="1"/>
  <c r="AL206" i="1"/>
  <c r="AG206" i="1"/>
  <c r="AE206" i="1"/>
  <c r="G206" i="1"/>
  <c r="B206" i="1"/>
  <c r="A206" i="1"/>
  <c r="AL205" i="1"/>
  <c r="AG205" i="1"/>
  <c r="AE205" i="1"/>
  <c r="G205" i="1"/>
  <c r="B205" i="1"/>
  <c r="A205" i="1"/>
  <c r="AL204" i="1"/>
  <c r="AE204" i="1"/>
  <c r="G204" i="1"/>
  <c r="B204" i="1"/>
  <c r="A204" i="1"/>
  <c r="AL203" i="1"/>
  <c r="AE203" i="1"/>
  <c r="G203" i="1"/>
  <c r="B203" i="1"/>
  <c r="A203" i="1"/>
  <c r="AL202" i="1"/>
  <c r="AG202" i="1"/>
  <c r="AE202" i="1"/>
  <c r="G202" i="1"/>
  <c r="B202" i="1"/>
  <c r="A202" i="1"/>
  <c r="AL201" i="1"/>
  <c r="AG201" i="1"/>
  <c r="AE201" i="1"/>
  <c r="G201" i="1"/>
  <c r="B201" i="1"/>
  <c r="A201" i="1"/>
  <c r="AL200" i="1"/>
  <c r="AG200" i="1"/>
  <c r="AE200" i="1"/>
  <c r="G200" i="1"/>
  <c r="B200" i="1"/>
  <c r="A200" i="1"/>
  <c r="AL199" i="1"/>
  <c r="AG199" i="1"/>
  <c r="AE199" i="1"/>
  <c r="G199" i="1"/>
  <c r="B199" i="1"/>
  <c r="A199" i="1"/>
  <c r="AL198" i="1"/>
  <c r="AG198" i="1"/>
  <c r="AE198" i="1"/>
  <c r="G198" i="1"/>
  <c r="B198" i="1"/>
  <c r="A198" i="1"/>
  <c r="AL197" i="1"/>
  <c r="AG197" i="1"/>
  <c r="AE197" i="1"/>
  <c r="G197" i="1"/>
  <c r="B197" i="1"/>
  <c r="A197" i="1"/>
  <c r="AL196" i="1"/>
  <c r="AG196" i="1"/>
  <c r="AE196" i="1"/>
  <c r="G196" i="1"/>
  <c r="B196" i="1"/>
  <c r="A196" i="1"/>
  <c r="AL195" i="1"/>
  <c r="AG195" i="1"/>
  <c r="AE195" i="1"/>
  <c r="G195" i="1"/>
  <c r="B195" i="1"/>
  <c r="A195" i="1"/>
  <c r="AL194" i="1"/>
  <c r="AG194" i="1"/>
  <c r="AE194" i="1"/>
  <c r="G194" i="1"/>
  <c r="B194" i="1"/>
  <c r="A194" i="1"/>
  <c r="AL193" i="1"/>
  <c r="AG193" i="1"/>
  <c r="AE193" i="1"/>
  <c r="G193" i="1"/>
  <c r="B193" i="1"/>
  <c r="A193" i="1"/>
  <c r="AL192" i="1"/>
  <c r="AG192" i="1"/>
  <c r="AE192" i="1"/>
  <c r="G192" i="1"/>
  <c r="B192" i="1"/>
  <c r="A192" i="1"/>
  <c r="AL191" i="1"/>
  <c r="AG191" i="1"/>
  <c r="AE191" i="1"/>
  <c r="G191" i="1"/>
  <c r="B191" i="1"/>
  <c r="A191" i="1"/>
  <c r="AL190" i="1"/>
  <c r="AE190" i="1"/>
  <c r="G190" i="1"/>
  <c r="B190" i="1"/>
  <c r="A190" i="1"/>
  <c r="AL189" i="1"/>
  <c r="AG189" i="1"/>
  <c r="AE189" i="1"/>
  <c r="G189" i="1"/>
  <c r="B189" i="1"/>
  <c r="A189" i="1"/>
  <c r="AL188" i="1"/>
  <c r="AE188" i="1"/>
  <c r="G188" i="1"/>
  <c r="B188" i="1"/>
  <c r="A188" i="1"/>
  <c r="AL187" i="1"/>
  <c r="AE187" i="1"/>
  <c r="G187" i="1"/>
  <c r="B187" i="1"/>
  <c r="A187" i="1"/>
  <c r="AL186" i="1"/>
  <c r="AG186" i="1"/>
  <c r="AE186" i="1"/>
  <c r="G186" i="1"/>
  <c r="B186" i="1"/>
  <c r="A186" i="1"/>
  <c r="AL185" i="1"/>
  <c r="AE185" i="1"/>
  <c r="G185" i="1"/>
  <c r="B185" i="1"/>
  <c r="A185" i="1"/>
  <c r="AL184" i="1"/>
  <c r="AE184" i="1"/>
  <c r="G184" i="1"/>
  <c r="B184" i="1"/>
  <c r="A184" i="1"/>
  <c r="AL183" i="1"/>
  <c r="AG183" i="1"/>
  <c r="AE183" i="1"/>
  <c r="G183" i="1"/>
  <c r="B183" i="1"/>
  <c r="A183" i="1"/>
  <c r="AL182" i="1"/>
  <c r="AG182" i="1"/>
  <c r="AE182" i="1"/>
  <c r="G182" i="1"/>
  <c r="B182" i="1"/>
  <c r="A182" i="1"/>
  <c r="AL181" i="1"/>
  <c r="AG181" i="1"/>
  <c r="AE181" i="1"/>
  <c r="G181" i="1"/>
  <c r="B181" i="1"/>
  <c r="A181" i="1"/>
  <c r="AL180" i="1"/>
  <c r="AG180" i="1"/>
  <c r="AE180" i="1"/>
  <c r="G180" i="1"/>
  <c r="B180" i="1"/>
  <c r="A180" i="1"/>
  <c r="AL179" i="1"/>
  <c r="AG179" i="1"/>
  <c r="AE179" i="1"/>
  <c r="G179" i="1"/>
  <c r="B179" i="1"/>
  <c r="A179" i="1"/>
  <c r="AL178" i="1"/>
  <c r="AG178" i="1"/>
  <c r="AE178" i="1"/>
  <c r="G178" i="1"/>
  <c r="B178" i="1"/>
  <c r="A178" i="1"/>
  <c r="AL177" i="1"/>
  <c r="AE177" i="1"/>
  <c r="G177" i="1"/>
  <c r="B177" i="1"/>
  <c r="A177" i="1"/>
  <c r="AL176" i="1"/>
  <c r="AG176" i="1"/>
  <c r="AE176" i="1"/>
  <c r="G176" i="1"/>
  <c r="B176" i="1"/>
  <c r="A176" i="1"/>
  <c r="AL175" i="1"/>
  <c r="AG175" i="1"/>
  <c r="AE175" i="1"/>
  <c r="G175" i="1"/>
  <c r="B175" i="1"/>
  <c r="A175" i="1"/>
  <c r="AL174" i="1"/>
  <c r="AG174" i="1"/>
  <c r="AE174" i="1"/>
  <c r="G174" i="1"/>
  <c r="B174" i="1"/>
  <c r="A174" i="1"/>
  <c r="AL173" i="1"/>
  <c r="AG173" i="1"/>
  <c r="AE173" i="1"/>
  <c r="G173" i="1"/>
  <c r="B173" i="1"/>
  <c r="A173" i="1"/>
  <c r="AL172" i="1"/>
  <c r="AG172" i="1"/>
  <c r="AE172" i="1"/>
  <c r="G172" i="1"/>
  <c r="B172" i="1"/>
  <c r="A172" i="1"/>
  <c r="AL171" i="1"/>
  <c r="AG171" i="1"/>
  <c r="AE171" i="1"/>
  <c r="G171" i="1"/>
  <c r="B171" i="1"/>
  <c r="A171" i="1"/>
  <c r="AL170" i="1"/>
  <c r="AE170" i="1"/>
  <c r="G170" i="1"/>
  <c r="B170" i="1"/>
  <c r="A170" i="1"/>
  <c r="AL169" i="1"/>
  <c r="AE169" i="1"/>
  <c r="G169" i="1"/>
  <c r="B169" i="1"/>
  <c r="A169" i="1"/>
  <c r="AL168" i="1"/>
  <c r="AE168" i="1"/>
  <c r="G168" i="1"/>
  <c r="B168" i="1"/>
  <c r="A168" i="1"/>
  <c r="AL167" i="1"/>
  <c r="AE167" i="1"/>
  <c r="G167" i="1"/>
  <c r="B167" i="1"/>
  <c r="A167" i="1"/>
  <c r="AL166" i="1"/>
  <c r="AG166" i="1"/>
  <c r="AE166" i="1"/>
  <c r="G166" i="1"/>
  <c r="B166" i="1"/>
  <c r="A166" i="1"/>
  <c r="AL165" i="1"/>
  <c r="AG165" i="1"/>
  <c r="AE165" i="1"/>
  <c r="G165" i="1"/>
  <c r="B165" i="1"/>
  <c r="A165" i="1"/>
  <c r="AL164" i="1"/>
  <c r="AE164" i="1"/>
  <c r="G164" i="1"/>
  <c r="B164" i="1"/>
  <c r="A164" i="1"/>
  <c r="AL163" i="1"/>
  <c r="AG163" i="1"/>
  <c r="AE163" i="1"/>
  <c r="G163" i="1"/>
  <c r="B163" i="1"/>
  <c r="A163" i="1"/>
  <c r="AL162" i="1"/>
  <c r="AG162" i="1"/>
  <c r="AE162" i="1"/>
  <c r="G162" i="1"/>
  <c r="B162" i="1"/>
  <c r="A162" i="1"/>
  <c r="AL161" i="1"/>
  <c r="AG161" i="1"/>
  <c r="AE161" i="1"/>
  <c r="G161" i="1"/>
  <c r="B161" i="1"/>
  <c r="A161" i="1"/>
  <c r="AL160" i="1"/>
  <c r="AG160" i="1"/>
  <c r="AE160" i="1"/>
  <c r="G160" i="1"/>
  <c r="B160" i="1"/>
  <c r="A160" i="1"/>
  <c r="AL159" i="1"/>
  <c r="AE159" i="1"/>
  <c r="G159" i="1"/>
  <c r="B159" i="1"/>
  <c r="A159" i="1"/>
  <c r="AL158" i="1"/>
  <c r="AG158" i="1"/>
  <c r="AE158" i="1"/>
  <c r="G158" i="1"/>
  <c r="B158" i="1"/>
  <c r="A158" i="1"/>
  <c r="AL157" i="1"/>
  <c r="AE157" i="1"/>
  <c r="G157" i="1"/>
  <c r="B157" i="1"/>
  <c r="A157" i="1"/>
  <c r="AL156" i="1"/>
  <c r="AE156" i="1"/>
  <c r="G156" i="1"/>
  <c r="B156" i="1"/>
  <c r="A156" i="1"/>
  <c r="AL155" i="1"/>
  <c r="AG155" i="1"/>
  <c r="AE155" i="1"/>
  <c r="G155" i="1"/>
  <c r="B155" i="1"/>
  <c r="A155" i="1"/>
  <c r="AL154" i="1"/>
  <c r="AG154" i="1"/>
  <c r="AE154" i="1"/>
  <c r="G154" i="1"/>
  <c r="B154" i="1"/>
  <c r="A154" i="1"/>
  <c r="AL153" i="1"/>
  <c r="AG153" i="1"/>
  <c r="AE153" i="1"/>
  <c r="G153" i="1"/>
  <c r="B153" i="1"/>
  <c r="A153" i="1"/>
  <c r="AL152" i="1"/>
  <c r="AG152" i="1"/>
  <c r="AE152" i="1"/>
  <c r="G152" i="1"/>
  <c r="B152" i="1"/>
  <c r="A152" i="1"/>
  <c r="AL151" i="1"/>
  <c r="AG151" i="1"/>
  <c r="AE151" i="1"/>
  <c r="G151" i="1"/>
  <c r="B151" i="1"/>
  <c r="A151" i="1"/>
  <c r="AL150" i="1"/>
  <c r="AE150" i="1"/>
  <c r="G150" i="1"/>
  <c r="B150" i="1"/>
  <c r="A150" i="1"/>
  <c r="AL149" i="1"/>
  <c r="AG149" i="1"/>
  <c r="AE149" i="1"/>
  <c r="G149" i="1"/>
  <c r="B149" i="1"/>
  <c r="A149" i="1"/>
  <c r="AL148" i="1"/>
  <c r="AG148" i="1"/>
  <c r="AE148" i="1"/>
  <c r="G148" i="1"/>
  <c r="B148" i="1"/>
  <c r="A148" i="1"/>
  <c r="AL147" i="1"/>
  <c r="AG147" i="1"/>
  <c r="AE147" i="1"/>
  <c r="G147" i="1"/>
  <c r="B147" i="1"/>
  <c r="A147" i="1"/>
  <c r="AL146" i="1"/>
  <c r="AG146" i="1"/>
  <c r="AE146" i="1"/>
  <c r="G146" i="1"/>
  <c r="B146" i="1"/>
  <c r="A146" i="1"/>
  <c r="AL145" i="1"/>
  <c r="AE145" i="1"/>
  <c r="G145" i="1"/>
  <c r="B145" i="1"/>
  <c r="A145" i="1"/>
  <c r="AL144" i="1"/>
  <c r="AG144" i="1"/>
  <c r="AE144" i="1"/>
  <c r="G144" i="1"/>
  <c r="B144" i="1"/>
  <c r="A144" i="1"/>
  <c r="AL143" i="1"/>
  <c r="AE143" i="1"/>
  <c r="G143" i="1"/>
  <c r="B143" i="1"/>
  <c r="A143" i="1"/>
  <c r="AL142" i="1"/>
  <c r="AE142" i="1"/>
  <c r="G142" i="1"/>
  <c r="B142" i="1"/>
  <c r="A142" i="1"/>
  <c r="AL141" i="1"/>
  <c r="AG141" i="1"/>
  <c r="AE141" i="1"/>
  <c r="G141" i="1"/>
  <c r="B141" i="1"/>
  <c r="A141" i="1"/>
  <c r="AL140" i="1"/>
  <c r="AG140" i="1"/>
  <c r="AE140" i="1"/>
  <c r="G140" i="1"/>
  <c r="B140" i="1"/>
  <c r="A140" i="1"/>
  <c r="AL139" i="1"/>
  <c r="AG139" i="1"/>
  <c r="AE139" i="1"/>
  <c r="G139" i="1"/>
  <c r="B139" i="1"/>
  <c r="A139" i="1"/>
  <c r="AL138" i="1"/>
  <c r="AG138" i="1"/>
  <c r="AE138" i="1"/>
  <c r="G138" i="1"/>
  <c r="B138" i="1"/>
  <c r="A138" i="1"/>
  <c r="AL137" i="1"/>
  <c r="AE137" i="1"/>
  <c r="G137" i="1"/>
  <c r="B137" i="1"/>
  <c r="A137" i="1"/>
  <c r="AL136" i="1"/>
  <c r="AE136" i="1"/>
  <c r="G136" i="1"/>
  <c r="B136" i="1"/>
  <c r="A136" i="1"/>
  <c r="AL135" i="1"/>
  <c r="AG135" i="1"/>
  <c r="AE135" i="1"/>
  <c r="G135" i="1"/>
  <c r="B135" i="1"/>
  <c r="A135" i="1"/>
  <c r="AL134" i="1"/>
  <c r="AG134" i="1"/>
  <c r="AE134" i="1"/>
  <c r="G134" i="1"/>
  <c r="B134" i="1"/>
  <c r="A134" i="1"/>
  <c r="AL133" i="1"/>
  <c r="AG133" i="1"/>
  <c r="AE133" i="1"/>
  <c r="G133" i="1"/>
  <c r="B133" i="1"/>
  <c r="A133" i="1"/>
  <c r="AL132" i="1"/>
  <c r="AG132" i="1"/>
  <c r="AE132" i="1"/>
  <c r="G132" i="1"/>
  <c r="B132" i="1"/>
  <c r="A132" i="1"/>
  <c r="AL131" i="1"/>
  <c r="AG131" i="1"/>
  <c r="AE131" i="1"/>
  <c r="G131" i="1"/>
  <c r="B131" i="1"/>
  <c r="A131" i="1"/>
  <c r="AL130" i="1"/>
  <c r="AG130" i="1"/>
  <c r="AE130" i="1"/>
  <c r="I130" i="1"/>
  <c r="C130" i="1" s="1"/>
  <c r="G130" i="1"/>
  <c r="B130" i="1"/>
  <c r="A130" i="1"/>
  <c r="AL129" i="1"/>
  <c r="AF129" i="1"/>
  <c r="F129" i="1" s="1"/>
  <c r="AE129" i="1"/>
  <c r="G129" i="1"/>
  <c r="B129" i="1"/>
  <c r="A129" i="1"/>
  <c r="AL128" i="1"/>
  <c r="AF128" i="1"/>
  <c r="F128" i="1" s="1"/>
  <c r="AE128" i="1"/>
  <c r="G128" i="1"/>
  <c r="B128" i="1"/>
  <c r="A128" i="1"/>
  <c r="AL127" i="1"/>
  <c r="AF127" i="1"/>
  <c r="F127" i="1" s="1"/>
  <c r="AE127" i="1"/>
  <c r="G127" i="1"/>
  <c r="B127" i="1"/>
  <c r="A127" i="1"/>
  <c r="AL126" i="1"/>
  <c r="AF126" i="1"/>
  <c r="F126" i="1" s="1"/>
  <c r="AE126" i="1"/>
  <c r="H126" i="1"/>
  <c r="H127" i="1" s="1"/>
  <c r="H128" i="1" s="1"/>
  <c r="H129" i="1" s="1"/>
  <c r="G126" i="1"/>
  <c r="B126" i="1"/>
  <c r="A126" i="1"/>
  <c r="AL125" i="1"/>
  <c r="AF125" i="1"/>
  <c r="F125" i="1" s="1"/>
  <c r="AE125" i="1"/>
  <c r="G125" i="1"/>
  <c r="B125" i="1"/>
  <c r="A125" i="1"/>
  <c r="AL124" i="1"/>
  <c r="AF124" i="1"/>
  <c r="F124" i="1" s="1"/>
  <c r="AE124" i="1"/>
  <c r="G124" i="1"/>
  <c r="B124" i="1"/>
  <c r="A124" i="1"/>
  <c r="AL123" i="1"/>
  <c r="AF123" i="1"/>
  <c r="F123" i="1" s="1"/>
  <c r="AE123" i="1"/>
  <c r="G123" i="1"/>
  <c r="B123" i="1"/>
  <c r="A123" i="1"/>
  <c r="AL122" i="1"/>
  <c r="AF122" i="1"/>
  <c r="F122" i="1" s="1"/>
  <c r="AE122" i="1"/>
  <c r="H122" i="1"/>
  <c r="H123" i="1" s="1"/>
  <c r="H124" i="1" s="1"/>
  <c r="H125" i="1" s="1"/>
  <c r="G122" i="1"/>
  <c r="B122" i="1"/>
  <c r="A122" i="1"/>
  <c r="AL121" i="1"/>
  <c r="AF121" i="1"/>
  <c r="F121" i="1" s="1"/>
  <c r="AE121" i="1"/>
  <c r="G121" i="1"/>
  <c r="B121" i="1"/>
  <c r="A121" i="1"/>
  <c r="AL120" i="1"/>
  <c r="AF120" i="1"/>
  <c r="F120" i="1" s="1"/>
  <c r="AE120" i="1"/>
  <c r="G120" i="1"/>
  <c r="B120" i="1"/>
  <c r="A120" i="1"/>
  <c r="AL119" i="1"/>
  <c r="AF119" i="1"/>
  <c r="F119" i="1" s="1"/>
  <c r="AE119" i="1"/>
  <c r="G119" i="1"/>
  <c r="B119" i="1"/>
  <c r="A119" i="1"/>
  <c r="AL118" i="1"/>
  <c r="AG118" i="1"/>
  <c r="AF118" i="1"/>
  <c r="F118" i="1" s="1"/>
  <c r="AE118" i="1"/>
  <c r="H118" i="1"/>
  <c r="H119" i="1" s="1"/>
  <c r="H120" i="1" s="1"/>
  <c r="H121" i="1" s="1"/>
  <c r="G118" i="1"/>
  <c r="B118" i="1"/>
  <c r="A118" i="1"/>
  <c r="AL117" i="1"/>
  <c r="AF117" i="1"/>
  <c r="F117" i="1" s="1"/>
  <c r="AE117" i="1"/>
  <c r="G117" i="1"/>
  <c r="B117" i="1"/>
  <c r="A117" i="1"/>
  <c r="AL116" i="1"/>
  <c r="AG116" i="1"/>
  <c r="AF116" i="1"/>
  <c r="F116" i="1" s="1"/>
  <c r="AE116" i="1"/>
  <c r="G116" i="1"/>
  <c r="B116" i="1"/>
  <c r="A116" i="1"/>
  <c r="AL115" i="1"/>
  <c r="AG115" i="1"/>
  <c r="AF115" i="1"/>
  <c r="F115" i="1" s="1"/>
  <c r="AE115" i="1"/>
  <c r="G115" i="1"/>
  <c r="B115" i="1"/>
  <c r="A115" i="1"/>
  <c r="AL114" i="1"/>
  <c r="AF114" i="1"/>
  <c r="F114" i="1" s="1"/>
  <c r="AE114" i="1"/>
  <c r="H114" i="1"/>
  <c r="H115" i="1" s="1"/>
  <c r="H116" i="1" s="1"/>
  <c r="H117" i="1" s="1"/>
  <c r="G114" i="1"/>
  <c r="B114" i="1"/>
  <c r="A114" i="1"/>
  <c r="AL113" i="1"/>
  <c r="AG113" i="1"/>
  <c r="AF113" i="1"/>
  <c r="F113" i="1" s="1"/>
  <c r="AE113" i="1"/>
  <c r="G113" i="1"/>
  <c r="B113" i="1"/>
  <c r="A113" i="1"/>
  <c r="AL112" i="1"/>
  <c r="AF112" i="1"/>
  <c r="F112" i="1" s="1"/>
  <c r="AE112" i="1"/>
  <c r="G112" i="1"/>
  <c r="B112" i="1"/>
  <c r="A112" i="1"/>
  <c r="AL111" i="1"/>
  <c r="AG111" i="1"/>
  <c r="AF111" i="1"/>
  <c r="F111" i="1" s="1"/>
  <c r="AE111" i="1"/>
  <c r="G111" i="1"/>
  <c r="B111" i="1"/>
  <c r="A111" i="1"/>
  <c r="AL110" i="1"/>
  <c r="AG110" i="1"/>
  <c r="AF110" i="1"/>
  <c r="F110" i="1" s="1"/>
  <c r="AE110" i="1"/>
  <c r="H110" i="1"/>
  <c r="H111" i="1" s="1"/>
  <c r="H112" i="1" s="1"/>
  <c r="H113" i="1" s="1"/>
  <c r="G110" i="1"/>
  <c r="B110" i="1"/>
  <c r="A110" i="1"/>
  <c r="AL109" i="1"/>
  <c r="AF109" i="1"/>
  <c r="F109" i="1" s="1"/>
  <c r="AE109" i="1"/>
  <c r="G109" i="1"/>
  <c r="B109" i="1"/>
  <c r="A109" i="1"/>
  <c r="AL108" i="1"/>
  <c r="AG108" i="1"/>
  <c r="AF108" i="1"/>
  <c r="F108" i="1" s="1"/>
  <c r="AE108" i="1"/>
  <c r="G108" i="1"/>
  <c r="B108" i="1"/>
  <c r="A108" i="1"/>
  <c r="AL107" i="1"/>
  <c r="AG107" i="1"/>
  <c r="AF107" i="1"/>
  <c r="F107" i="1" s="1"/>
  <c r="AE107" i="1"/>
  <c r="H107" i="1"/>
  <c r="H108" i="1" s="1"/>
  <c r="H109" i="1" s="1"/>
  <c r="G107" i="1"/>
  <c r="B107" i="1"/>
  <c r="A107" i="1"/>
  <c r="AL106" i="1"/>
  <c r="AG106" i="1"/>
  <c r="AF106" i="1"/>
  <c r="F106" i="1" s="1"/>
  <c r="AE106" i="1"/>
  <c r="G106" i="1"/>
  <c r="B106" i="1"/>
  <c r="A106" i="1"/>
  <c r="AL105" i="1"/>
  <c r="AG105" i="1"/>
  <c r="AF105" i="1"/>
  <c r="F105" i="1" s="1"/>
  <c r="AE105" i="1"/>
  <c r="G105" i="1"/>
  <c r="B105" i="1"/>
  <c r="A105" i="1"/>
  <c r="AL104" i="1"/>
  <c r="AG104" i="1"/>
  <c r="AF104" i="1"/>
  <c r="F104" i="1" s="1"/>
  <c r="AE104" i="1"/>
  <c r="H104" i="1"/>
  <c r="H105" i="1" s="1"/>
  <c r="H106" i="1" s="1"/>
  <c r="G104" i="1"/>
  <c r="B104" i="1"/>
  <c r="A104" i="1"/>
  <c r="AL103" i="1"/>
  <c r="AF103" i="1"/>
  <c r="F103" i="1" s="1"/>
  <c r="AE103" i="1"/>
  <c r="G103" i="1"/>
  <c r="B103" i="1"/>
  <c r="A103" i="1"/>
  <c r="AL102" i="1"/>
  <c r="AG102" i="1"/>
  <c r="AF102" i="1"/>
  <c r="F102" i="1" s="1"/>
  <c r="AE102" i="1"/>
  <c r="G102" i="1"/>
  <c r="B102" i="1"/>
  <c r="A102" i="1"/>
  <c r="AL101" i="1"/>
  <c r="AG101" i="1"/>
  <c r="AF101" i="1"/>
  <c r="F101" i="1" s="1"/>
  <c r="AE101" i="1"/>
  <c r="H101" i="1"/>
  <c r="H102" i="1" s="1"/>
  <c r="H103" i="1" s="1"/>
  <c r="G101" i="1"/>
  <c r="B101" i="1"/>
  <c r="A101" i="1"/>
  <c r="AL100" i="1"/>
  <c r="AG100" i="1"/>
  <c r="AF100" i="1"/>
  <c r="F100" i="1" s="1"/>
  <c r="AE100" i="1"/>
  <c r="G100" i="1"/>
  <c r="B100" i="1"/>
  <c r="A100" i="1"/>
  <c r="AL99" i="1"/>
  <c r="AF99" i="1"/>
  <c r="F99" i="1" s="1"/>
  <c r="AE99" i="1"/>
  <c r="G99" i="1"/>
  <c r="B99" i="1"/>
  <c r="A99" i="1"/>
  <c r="AL98" i="1"/>
  <c r="AG98" i="1"/>
  <c r="AF98" i="1"/>
  <c r="F98" i="1" s="1"/>
  <c r="AE98" i="1"/>
  <c r="G98" i="1"/>
  <c r="B98" i="1"/>
  <c r="A98" i="1"/>
  <c r="AL97" i="1"/>
  <c r="AF97" i="1"/>
  <c r="F97" i="1" s="1"/>
  <c r="AE97" i="1"/>
  <c r="G97" i="1"/>
  <c r="B97" i="1"/>
  <c r="A97" i="1"/>
  <c r="AL96" i="1"/>
  <c r="AF96" i="1"/>
  <c r="F96" i="1" s="1"/>
  <c r="AE96" i="1"/>
  <c r="G96" i="1"/>
  <c r="B96" i="1"/>
  <c r="A96" i="1"/>
  <c r="AL95" i="1"/>
  <c r="AG95" i="1"/>
  <c r="AF95" i="1"/>
  <c r="F95" i="1" s="1"/>
  <c r="AE95" i="1"/>
  <c r="G95" i="1"/>
  <c r="B95" i="1"/>
  <c r="A95" i="1"/>
  <c r="AL94" i="1"/>
  <c r="AF94" i="1"/>
  <c r="F94" i="1" s="1"/>
  <c r="AE94" i="1"/>
  <c r="G94" i="1"/>
  <c r="B94" i="1"/>
  <c r="A94" i="1"/>
  <c r="AL93" i="1"/>
  <c r="AF93" i="1"/>
  <c r="F93" i="1" s="1"/>
  <c r="AE93" i="1"/>
  <c r="G93" i="1"/>
  <c r="B93" i="1"/>
  <c r="A93" i="1"/>
  <c r="AL92" i="1"/>
  <c r="AG92" i="1"/>
  <c r="AF92" i="1"/>
  <c r="F92" i="1" s="1"/>
  <c r="AE92" i="1"/>
  <c r="H92" i="1"/>
  <c r="H93" i="1" s="1"/>
  <c r="H94" i="1" s="1"/>
  <c r="H95" i="1" s="1"/>
  <c r="H96" i="1" s="1"/>
  <c r="H97" i="1" s="1"/>
  <c r="H98" i="1" s="1"/>
  <c r="H99" i="1" s="1"/>
  <c r="H100" i="1" s="1"/>
  <c r="G92" i="1"/>
  <c r="B92" i="1"/>
  <c r="A92" i="1"/>
  <c r="AL91" i="1"/>
  <c r="AG91" i="1"/>
  <c r="AF91" i="1"/>
  <c r="F91" i="1" s="1"/>
  <c r="AE91" i="1"/>
  <c r="G91" i="1"/>
  <c r="B91" i="1"/>
  <c r="A91" i="1"/>
  <c r="AL90" i="1"/>
  <c r="AG90" i="1"/>
  <c r="AF90" i="1"/>
  <c r="F90" i="1" s="1"/>
  <c r="AE90" i="1"/>
  <c r="G90" i="1"/>
  <c r="B90" i="1"/>
  <c r="A90" i="1"/>
  <c r="AL89" i="1"/>
  <c r="AG89" i="1"/>
  <c r="AF89" i="1"/>
  <c r="F89" i="1" s="1"/>
  <c r="AE89" i="1"/>
  <c r="G89" i="1"/>
  <c r="B89" i="1"/>
  <c r="A89" i="1"/>
  <c r="AL88" i="1"/>
  <c r="AG88" i="1"/>
  <c r="AF88" i="1"/>
  <c r="F88" i="1" s="1"/>
  <c r="AE88" i="1"/>
  <c r="G88" i="1"/>
  <c r="B88" i="1"/>
  <c r="A88" i="1"/>
  <c r="AL87" i="1"/>
  <c r="AG87" i="1"/>
  <c r="AF87" i="1"/>
  <c r="F87" i="1" s="1"/>
  <c r="AE87" i="1"/>
  <c r="G87" i="1"/>
  <c r="B87" i="1"/>
  <c r="A87" i="1"/>
  <c r="AL86" i="1"/>
  <c r="AF86" i="1"/>
  <c r="F86" i="1" s="1"/>
  <c r="AE86" i="1"/>
  <c r="G86" i="1"/>
  <c r="B86" i="1"/>
  <c r="A86" i="1"/>
  <c r="AL85" i="1"/>
  <c r="AF85" i="1"/>
  <c r="F85" i="1" s="1"/>
  <c r="AE85" i="1"/>
  <c r="G85" i="1"/>
  <c r="B85" i="1"/>
  <c r="A85" i="1"/>
  <c r="AL84" i="1"/>
  <c r="AF84" i="1"/>
  <c r="F84" i="1" s="1"/>
  <c r="AE84" i="1"/>
  <c r="G84" i="1"/>
  <c r="B84" i="1"/>
  <c r="A84" i="1"/>
  <c r="AL83" i="1"/>
  <c r="AG83" i="1"/>
  <c r="AF83" i="1"/>
  <c r="F83" i="1" s="1"/>
  <c r="AE83" i="1"/>
  <c r="G83" i="1"/>
  <c r="B83" i="1"/>
  <c r="A83" i="1"/>
  <c r="AL82" i="1"/>
  <c r="AG82" i="1"/>
  <c r="AF82" i="1"/>
  <c r="F82" i="1" s="1"/>
  <c r="AE82" i="1"/>
  <c r="H82" i="1"/>
  <c r="H83" i="1" s="1"/>
  <c r="H84" i="1" s="1"/>
  <c r="H85" i="1" s="1"/>
  <c r="H86" i="1" s="1"/>
  <c r="H87" i="1" s="1"/>
  <c r="H88" i="1" s="1"/>
  <c r="H89" i="1" s="1"/>
  <c r="H90" i="1" s="1"/>
  <c r="H91" i="1" s="1"/>
  <c r="G82" i="1"/>
  <c r="B82" i="1"/>
  <c r="A82" i="1"/>
  <c r="AL81" i="1"/>
  <c r="AG81" i="1"/>
  <c r="AF81" i="1"/>
  <c r="F81" i="1" s="1"/>
  <c r="AE81" i="1"/>
  <c r="G81" i="1"/>
  <c r="B81" i="1"/>
  <c r="A81" i="1"/>
  <c r="AL80" i="1"/>
  <c r="AG80" i="1"/>
  <c r="AF80" i="1"/>
  <c r="F80" i="1" s="1"/>
  <c r="AE80" i="1"/>
  <c r="G80" i="1"/>
  <c r="B80" i="1"/>
  <c r="A80" i="1"/>
  <c r="AL79" i="1"/>
  <c r="AG79" i="1"/>
  <c r="AF79" i="1"/>
  <c r="F79" i="1" s="1"/>
  <c r="AE79" i="1"/>
  <c r="H79" i="1"/>
  <c r="H80" i="1" s="1"/>
  <c r="H81" i="1" s="1"/>
  <c r="G79" i="1"/>
  <c r="B79" i="1"/>
  <c r="A79" i="1"/>
  <c r="AL78" i="1"/>
  <c r="AG78" i="1"/>
  <c r="AF78" i="1"/>
  <c r="F78" i="1" s="1"/>
  <c r="AE78" i="1"/>
  <c r="G78" i="1"/>
  <c r="B78" i="1"/>
  <c r="A78" i="1"/>
  <c r="AL77" i="1"/>
  <c r="AF77" i="1"/>
  <c r="F77" i="1" s="1"/>
  <c r="AE77" i="1"/>
  <c r="G77" i="1"/>
  <c r="B77" i="1"/>
  <c r="A77" i="1"/>
  <c r="AL76" i="1"/>
  <c r="AG76" i="1"/>
  <c r="AF76" i="1"/>
  <c r="F76" i="1" s="1"/>
  <c r="AE76" i="1"/>
  <c r="G76" i="1"/>
  <c r="B76" i="1"/>
  <c r="A76" i="1"/>
  <c r="AL75" i="1"/>
  <c r="AG75" i="1"/>
  <c r="AF75" i="1"/>
  <c r="F75" i="1" s="1"/>
  <c r="AE75" i="1"/>
  <c r="H75" i="1"/>
  <c r="H76" i="1" s="1"/>
  <c r="H77" i="1" s="1"/>
  <c r="H78" i="1" s="1"/>
  <c r="G75" i="1"/>
  <c r="B75" i="1"/>
  <c r="A75" i="1"/>
  <c r="AL74" i="1"/>
  <c r="AG74" i="1"/>
  <c r="AF74" i="1"/>
  <c r="F74" i="1" s="1"/>
  <c r="AE74" i="1"/>
  <c r="G74" i="1"/>
  <c r="B74" i="1"/>
  <c r="A74" i="1"/>
  <c r="AL73" i="1"/>
  <c r="AG73" i="1"/>
  <c r="AF73" i="1"/>
  <c r="F73" i="1" s="1"/>
  <c r="AE73" i="1"/>
  <c r="G73" i="1"/>
  <c r="B73" i="1"/>
  <c r="A73" i="1"/>
  <c r="AL72" i="1"/>
  <c r="AF72" i="1"/>
  <c r="F72" i="1" s="1"/>
  <c r="AE72" i="1"/>
  <c r="G72" i="1"/>
  <c r="B72" i="1"/>
  <c r="A72" i="1"/>
  <c r="AL71" i="1"/>
  <c r="AF71" i="1"/>
  <c r="F71" i="1" s="1"/>
  <c r="AE71" i="1"/>
  <c r="G71" i="1"/>
  <c r="B71" i="1"/>
  <c r="A71" i="1"/>
  <c r="AL70" i="1"/>
  <c r="AG70" i="1"/>
  <c r="AF70" i="1"/>
  <c r="F70" i="1" s="1"/>
  <c r="AE70" i="1"/>
  <c r="G70" i="1"/>
  <c r="B70" i="1"/>
  <c r="A70" i="1"/>
  <c r="AL69" i="1"/>
  <c r="AG69" i="1"/>
  <c r="AF69" i="1"/>
  <c r="F69" i="1" s="1"/>
  <c r="AE69" i="1"/>
  <c r="G69" i="1"/>
  <c r="B69" i="1"/>
  <c r="A69" i="1"/>
  <c r="AL68" i="1"/>
  <c r="AG68" i="1"/>
  <c r="AF68" i="1"/>
  <c r="F68" i="1" s="1"/>
  <c r="AE68" i="1"/>
  <c r="G68" i="1"/>
  <c r="B68" i="1"/>
  <c r="A68" i="1"/>
  <c r="AL67" i="1"/>
  <c r="AG67" i="1"/>
  <c r="AF67" i="1"/>
  <c r="F67" i="1" s="1"/>
  <c r="AE67" i="1"/>
  <c r="G67" i="1"/>
  <c r="B67" i="1"/>
  <c r="A67" i="1"/>
  <c r="AL66" i="1"/>
  <c r="AG66" i="1"/>
  <c r="AF66" i="1"/>
  <c r="F66" i="1" s="1"/>
  <c r="AE66" i="1"/>
  <c r="G66" i="1"/>
  <c r="B66" i="1"/>
  <c r="A66" i="1"/>
  <c r="AL65" i="1"/>
  <c r="AG65" i="1"/>
  <c r="AF65" i="1"/>
  <c r="F65" i="1" s="1"/>
  <c r="AE65" i="1"/>
  <c r="G65" i="1"/>
  <c r="B65" i="1"/>
  <c r="A65" i="1"/>
  <c r="AL64" i="1"/>
  <c r="AG64" i="1"/>
  <c r="AF64" i="1"/>
  <c r="F64" i="1" s="1"/>
  <c r="AE64" i="1"/>
  <c r="G64" i="1"/>
  <c r="B64" i="1"/>
  <c r="A64" i="1"/>
  <c r="AL63" i="1"/>
  <c r="AG63" i="1"/>
  <c r="AF63" i="1"/>
  <c r="F63" i="1" s="1"/>
  <c r="AE63" i="1"/>
  <c r="H63" i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G63" i="1"/>
  <c r="B63" i="1"/>
  <c r="A63" i="1"/>
  <c r="AL62" i="1"/>
  <c r="AF62" i="1"/>
  <c r="F62" i="1" s="1"/>
  <c r="AE62" i="1"/>
  <c r="G62" i="1"/>
  <c r="B62" i="1"/>
  <c r="A62" i="1"/>
  <c r="AL61" i="1"/>
  <c r="AF61" i="1"/>
  <c r="F61" i="1" s="1"/>
  <c r="AE61" i="1"/>
  <c r="G61" i="1"/>
  <c r="B61" i="1"/>
  <c r="A61" i="1"/>
  <c r="AL60" i="1"/>
  <c r="AG60" i="1"/>
  <c r="AF60" i="1"/>
  <c r="F60" i="1" s="1"/>
  <c r="AE60" i="1"/>
  <c r="G60" i="1"/>
  <c r="B60" i="1"/>
  <c r="A60" i="1"/>
  <c r="AL59" i="1"/>
  <c r="AF59" i="1"/>
  <c r="F59" i="1" s="1"/>
  <c r="AE59" i="1"/>
  <c r="G59" i="1"/>
  <c r="B59" i="1"/>
  <c r="A59" i="1"/>
  <c r="AL58" i="1"/>
  <c r="AF58" i="1"/>
  <c r="F58" i="1" s="1"/>
  <c r="AE58" i="1"/>
  <c r="H58" i="1"/>
  <c r="H59" i="1" s="1"/>
  <c r="H60" i="1" s="1"/>
  <c r="H61" i="1" s="1"/>
  <c r="H62" i="1" s="1"/>
  <c r="G58" i="1"/>
  <c r="B58" i="1"/>
  <c r="A58" i="1"/>
  <c r="AL57" i="1"/>
  <c r="AF57" i="1"/>
  <c r="F57" i="1" s="1"/>
  <c r="AE57" i="1"/>
  <c r="G57" i="1"/>
  <c r="B57" i="1"/>
  <c r="A57" i="1"/>
  <c r="AL56" i="1"/>
  <c r="AF56" i="1"/>
  <c r="F56" i="1" s="1"/>
  <c r="AE56" i="1"/>
  <c r="G56" i="1"/>
  <c r="B56" i="1"/>
  <c r="A56" i="1"/>
  <c r="AL55" i="1"/>
  <c r="AG55" i="1"/>
  <c r="AF55" i="1"/>
  <c r="F55" i="1" s="1"/>
  <c r="AE55" i="1"/>
  <c r="G55" i="1"/>
  <c r="B55" i="1"/>
  <c r="A55" i="1"/>
  <c r="AL54" i="1"/>
  <c r="AG54" i="1"/>
  <c r="AF54" i="1"/>
  <c r="F54" i="1" s="1"/>
  <c r="AE54" i="1"/>
  <c r="G54" i="1"/>
  <c r="B54" i="1"/>
  <c r="A54" i="1"/>
  <c r="AL53" i="1"/>
  <c r="AF53" i="1"/>
  <c r="F53" i="1" s="1"/>
  <c r="AE53" i="1"/>
  <c r="G53" i="1"/>
  <c r="B53" i="1"/>
  <c r="A53" i="1"/>
  <c r="AL52" i="1"/>
  <c r="AF52" i="1"/>
  <c r="F52" i="1" s="1"/>
  <c r="AE52" i="1"/>
  <c r="H52" i="1"/>
  <c r="H53" i="1" s="1"/>
  <c r="H54" i="1" s="1"/>
  <c r="H55" i="1" s="1"/>
  <c r="H56" i="1" s="1"/>
  <c r="H57" i="1" s="1"/>
  <c r="G52" i="1"/>
  <c r="B52" i="1"/>
  <c r="A52" i="1"/>
  <c r="AL51" i="1"/>
  <c r="AF51" i="1"/>
  <c r="F51" i="1" s="1"/>
  <c r="AE51" i="1"/>
  <c r="G51" i="1"/>
  <c r="B51" i="1"/>
  <c r="A51" i="1"/>
  <c r="AL50" i="1"/>
  <c r="AG50" i="1"/>
  <c r="AF50" i="1"/>
  <c r="F50" i="1" s="1"/>
  <c r="AE50" i="1"/>
  <c r="G50" i="1"/>
  <c r="B50" i="1"/>
  <c r="A50" i="1"/>
  <c r="AL49" i="1"/>
  <c r="AG49" i="1"/>
  <c r="AF49" i="1"/>
  <c r="F49" i="1" s="1"/>
  <c r="AE49" i="1"/>
  <c r="G49" i="1"/>
  <c r="B49" i="1"/>
  <c r="A49" i="1"/>
  <c r="AL48" i="1"/>
  <c r="AG48" i="1"/>
  <c r="AF48" i="1"/>
  <c r="F48" i="1" s="1"/>
  <c r="AE48" i="1"/>
  <c r="G48" i="1"/>
  <c r="B48" i="1"/>
  <c r="A48" i="1"/>
  <c r="AL47" i="1"/>
  <c r="AG47" i="1"/>
  <c r="AF47" i="1"/>
  <c r="F47" i="1" s="1"/>
  <c r="AE47" i="1"/>
  <c r="G47" i="1"/>
  <c r="B47" i="1"/>
  <c r="A47" i="1"/>
  <c r="AL46" i="1"/>
  <c r="AG46" i="1"/>
  <c r="AF46" i="1"/>
  <c r="F46" i="1" s="1"/>
  <c r="AE46" i="1"/>
  <c r="G46" i="1"/>
  <c r="B46" i="1"/>
  <c r="A46" i="1"/>
  <c r="AL45" i="1"/>
  <c r="AG45" i="1"/>
  <c r="AF45" i="1"/>
  <c r="F45" i="1" s="1"/>
  <c r="AE45" i="1"/>
  <c r="G45" i="1"/>
  <c r="B45" i="1"/>
  <c r="A45" i="1"/>
  <c r="AL44" i="1"/>
  <c r="AG44" i="1"/>
  <c r="AF44" i="1"/>
  <c r="F44" i="1" s="1"/>
  <c r="AE44" i="1"/>
  <c r="H44" i="1"/>
  <c r="H45" i="1" s="1"/>
  <c r="H46" i="1" s="1"/>
  <c r="H47" i="1" s="1"/>
  <c r="H48" i="1" s="1"/>
  <c r="H49" i="1" s="1"/>
  <c r="H50" i="1" s="1"/>
  <c r="H51" i="1" s="1"/>
  <c r="G44" i="1"/>
  <c r="B44" i="1"/>
  <c r="A44" i="1"/>
  <c r="AL43" i="1"/>
  <c r="AG43" i="1"/>
  <c r="AF43" i="1"/>
  <c r="F43" i="1" s="1"/>
  <c r="AE43" i="1"/>
  <c r="G43" i="1"/>
  <c r="B43" i="1"/>
  <c r="A43" i="1"/>
  <c r="AL42" i="1"/>
  <c r="AG42" i="1"/>
  <c r="AF42" i="1"/>
  <c r="F42" i="1" s="1"/>
  <c r="AE42" i="1"/>
  <c r="G42" i="1"/>
  <c r="B42" i="1"/>
  <c r="A42" i="1"/>
  <c r="AL41" i="1"/>
  <c r="AG41" i="1"/>
  <c r="AF41" i="1"/>
  <c r="F41" i="1" s="1"/>
  <c r="AE41" i="1"/>
  <c r="G41" i="1"/>
  <c r="B41" i="1"/>
  <c r="A41" i="1"/>
  <c r="AL40" i="1"/>
  <c r="AG40" i="1"/>
  <c r="AF40" i="1"/>
  <c r="F40" i="1" s="1"/>
  <c r="AE40" i="1"/>
  <c r="G40" i="1"/>
  <c r="B40" i="1"/>
  <c r="A40" i="1"/>
  <c r="AL39" i="1"/>
  <c r="AG39" i="1"/>
  <c r="AF39" i="1"/>
  <c r="F39" i="1" s="1"/>
  <c r="AE39" i="1"/>
  <c r="G39" i="1"/>
  <c r="B39" i="1"/>
  <c r="A39" i="1"/>
  <c r="AL38" i="1"/>
  <c r="AG38" i="1"/>
  <c r="AF38" i="1"/>
  <c r="F38" i="1" s="1"/>
  <c r="AE38" i="1"/>
  <c r="H38" i="1"/>
  <c r="H39" i="1" s="1"/>
  <c r="H40" i="1" s="1"/>
  <c r="H41" i="1" s="1"/>
  <c r="H42" i="1" s="1"/>
  <c r="H43" i="1" s="1"/>
  <c r="G38" i="1"/>
  <c r="B38" i="1"/>
  <c r="A38" i="1"/>
  <c r="AL37" i="1"/>
  <c r="AG37" i="1"/>
  <c r="AF37" i="1"/>
  <c r="F37" i="1" s="1"/>
  <c r="AE37" i="1"/>
  <c r="G37" i="1"/>
  <c r="B37" i="1"/>
  <c r="A37" i="1"/>
  <c r="AL36" i="1"/>
  <c r="AG36" i="1"/>
  <c r="AF36" i="1"/>
  <c r="F36" i="1" s="1"/>
  <c r="AE36" i="1"/>
  <c r="G36" i="1"/>
  <c r="B36" i="1"/>
  <c r="A36" i="1"/>
  <c r="AL35" i="1"/>
  <c r="AG35" i="1"/>
  <c r="AF35" i="1"/>
  <c r="F35" i="1" s="1"/>
  <c r="AE35" i="1"/>
  <c r="H35" i="1"/>
  <c r="H36" i="1" s="1"/>
  <c r="H37" i="1" s="1"/>
  <c r="G35" i="1"/>
  <c r="B35" i="1"/>
  <c r="A35" i="1"/>
  <c r="AL34" i="1"/>
  <c r="AG34" i="1"/>
  <c r="AF34" i="1"/>
  <c r="F34" i="1" s="1"/>
  <c r="AE34" i="1"/>
  <c r="G34" i="1"/>
  <c r="B34" i="1"/>
  <c r="A34" i="1"/>
  <c r="AL33" i="1"/>
  <c r="AG33" i="1"/>
  <c r="AF33" i="1"/>
  <c r="F33" i="1" s="1"/>
  <c r="AE33" i="1"/>
  <c r="G33" i="1"/>
  <c r="B33" i="1"/>
  <c r="A33" i="1"/>
  <c r="AL32" i="1"/>
  <c r="AG32" i="1"/>
  <c r="AF32" i="1"/>
  <c r="F32" i="1" s="1"/>
  <c r="AE32" i="1"/>
  <c r="H32" i="1"/>
  <c r="H33" i="1" s="1"/>
  <c r="H34" i="1" s="1"/>
  <c r="G32" i="1"/>
  <c r="B32" i="1"/>
  <c r="A32" i="1"/>
  <c r="AL31" i="1"/>
  <c r="AG31" i="1"/>
  <c r="AF31" i="1"/>
  <c r="F31" i="1" s="1"/>
  <c r="AE31" i="1"/>
  <c r="G31" i="1"/>
  <c r="B31" i="1"/>
  <c r="A31" i="1"/>
  <c r="AL30" i="1"/>
  <c r="AG30" i="1"/>
  <c r="AF30" i="1"/>
  <c r="F30" i="1" s="1"/>
  <c r="AE30" i="1"/>
  <c r="G30" i="1"/>
  <c r="B30" i="1"/>
  <c r="A30" i="1"/>
  <c r="AL29" i="1"/>
  <c r="AG29" i="1"/>
  <c r="AF29" i="1"/>
  <c r="F29" i="1" s="1"/>
  <c r="AE29" i="1"/>
  <c r="H29" i="1"/>
  <c r="H30" i="1" s="1"/>
  <c r="H31" i="1" s="1"/>
  <c r="G29" i="1"/>
  <c r="B29" i="1"/>
  <c r="A29" i="1"/>
  <c r="AL28" i="1"/>
  <c r="AG28" i="1"/>
  <c r="AF28" i="1"/>
  <c r="F28" i="1" s="1"/>
  <c r="AE28" i="1"/>
  <c r="G28" i="1"/>
  <c r="B28" i="1"/>
  <c r="A28" i="1"/>
  <c r="AL27" i="1"/>
  <c r="AG27" i="1"/>
  <c r="AF27" i="1"/>
  <c r="F27" i="1" s="1"/>
  <c r="AE27" i="1"/>
  <c r="G27" i="1"/>
  <c r="B27" i="1"/>
  <c r="A27" i="1"/>
  <c r="AL26" i="1"/>
  <c r="AG26" i="1"/>
  <c r="AF26" i="1"/>
  <c r="F26" i="1" s="1"/>
  <c r="AE26" i="1"/>
  <c r="H26" i="1"/>
  <c r="H27" i="1" s="1"/>
  <c r="H28" i="1" s="1"/>
  <c r="G26" i="1"/>
  <c r="B26" i="1"/>
  <c r="A26" i="1"/>
  <c r="AL25" i="1"/>
  <c r="AG25" i="1"/>
  <c r="AF25" i="1"/>
  <c r="F25" i="1" s="1"/>
  <c r="AE25" i="1"/>
  <c r="G25" i="1"/>
  <c r="B25" i="1"/>
  <c r="A25" i="1"/>
  <c r="AL24" i="1"/>
  <c r="AG24" i="1"/>
  <c r="AF24" i="1"/>
  <c r="F24" i="1" s="1"/>
  <c r="AE24" i="1"/>
  <c r="G24" i="1"/>
  <c r="B24" i="1"/>
  <c r="A24" i="1"/>
  <c r="AL23" i="1"/>
  <c r="AG23" i="1"/>
  <c r="AF23" i="1"/>
  <c r="F23" i="1" s="1"/>
  <c r="AE23" i="1"/>
  <c r="H23" i="1"/>
  <c r="H24" i="1" s="1"/>
  <c r="H25" i="1" s="1"/>
  <c r="G23" i="1"/>
  <c r="B23" i="1"/>
  <c r="A23" i="1"/>
  <c r="AL22" i="1"/>
  <c r="AG22" i="1"/>
  <c r="AF22" i="1"/>
  <c r="F22" i="1" s="1"/>
  <c r="AE22" i="1"/>
  <c r="G22" i="1"/>
  <c r="B22" i="1"/>
  <c r="A22" i="1"/>
  <c r="AL21" i="1"/>
  <c r="AG21" i="1"/>
  <c r="AF21" i="1"/>
  <c r="F21" i="1" s="1"/>
  <c r="AE21" i="1"/>
  <c r="G21" i="1"/>
  <c r="B21" i="1"/>
  <c r="A21" i="1"/>
  <c r="AL20" i="1"/>
  <c r="AG20" i="1"/>
  <c r="AF20" i="1"/>
  <c r="F20" i="1" s="1"/>
  <c r="AE20" i="1"/>
  <c r="H20" i="1"/>
  <c r="H21" i="1" s="1"/>
  <c r="H22" i="1" s="1"/>
  <c r="G20" i="1"/>
  <c r="B20" i="1"/>
  <c r="A20" i="1"/>
  <c r="AL19" i="1"/>
  <c r="AG19" i="1"/>
  <c r="AF19" i="1"/>
  <c r="F19" i="1" s="1"/>
  <c r="AE19" i="1"/>
  <c r="G19" i="1"/>
  <c r="B19" i="1"/>
  <c r="A19" i="1"/>
  <c r="AL18" i="1"/>
  <c r="AG18" i="1"/>
  <c r="AF18" i="1"/>
  <c r="F18" i="1" s="1"/>
  <c r="AE18" i="1"/>
  <c r="G18" i="1"/>
  <c r="B18" i="1"/>
  <c r="A18" i="1"/>
  <c r="AL17" i="1"/>
  <c r="AF17" i="1"/>
  <c r="F17" i="1" s="1"/>
  <c r="AE17" i="1"/>
  <c r="H17" i="1"/>
  <c r="H18" i="1" s="1"/>
  <c r="H19" i="1" s="1"/>
  <c r="G17" i="1"/>
  <c r="B17" i="1"/>
  <c r="A17" i="1"/>
  <c r="AL16" i="1"/>
  <c r="AF16" i="1"/>
  <c r="F16" i="1" s="1"/>
  <c r="AE16" i="1"/>
  <c r="G16" i="1"/>
  <c r="B16" i="1"/>
  <c r="A16" i="1"/>
  <c r="AL15" i="1"/>
  <c r="AF15" i="1"/>
  <c r="F15" i="1" s="1"/>
  <c r="AE15" i="1"/>
  <c r="G15" i="1"/>
  <c r="B15" i="1"/>
  <c r="A15" i="1"/>
  <c r="AL14" i="1"/>
  <c r="AG14" i="1"/>
  <c r="AF14" i="1"/>
  <c r="F14" i="1" s="1"/>
  <c r="AE14" i="1"/>
  <c r="H14" i="1"/>
  <c r="H15" i="1" s="1"/>
  <c r="H16" i="1" s="1"/>
  <c r="G14" i="1"/>
  <c r="B14" i="1"/>
  <c r="A14" i="1"/>
  <c r="AL13" i="1"/>
  <c r="AG13" i="1"/>
  <c r="AF13" i="1"/>
  <c r="F13" i="1" s="1"/>
  <c r="AE13" i="1"/>
  <c r="G13" i="1"/>
  <c r="B13" i="1"/>
  <c r="A13" i="1"/>
  <c r="AL12" i="1"/>
  <c r="AG12" i="1"/>
  <c r="AF12" i="1"/>
  <c r="F12" i="1" s="1"/>
  <c r="AE12" i="1"/>
  <c r="G12" i="1"/>
  <c r="B12" i="1"/>
  <c r="A12" i="1"/>
  <c r="AL11" i="1"/>
  <c r="AG11" i="1"/>
  <c r="AF11" i="1"/>
  <c r="F11" i="1" s="1"/>
  <c r="AE11" i="1"/>
  <c r="H11" i="1"/>
  <c r="H12" i="1" s="1"/>
  <c r="H13" i="1" s="1"/>
  <c r="G11" i="1"/>
  <c r="B11" i="1"/>
  <c r="A11" i="1"/>
  <c r="AL10" i="1"/>
  <c r="AG10" i="1"/>
  <c r="AF10" i="1"/>
  <c r="F10" i="1" s="1"/>
  <c r="AE10" i="1"/>
  <c r="H10" i="1"/>
  <c r="G10" i="1"/>
  <c r="B10" i="1"/>
  <c r="A10" i="1"/>
  <c r="AL9" i="1"/>
  <c r="AG9" i="1"/>
  <c r="AF9" i="1"/>
  <c r="F9" i="1" s="1"/>
  <c r="AE9" i="1"/>
  <c r="H9" i="1"/>
  <c r="G9" i="1"/>
  <c r="B9" i="1"/>
  <c r="A9" i="1"/>
  <c r="AL8" i="1"/>
  <c r="AG8" i="1"/>
  <c r="AF8" i="1"/>
  <c r="F8" i="1" s="1"/>
  <c r="AE8" i="1"/>
  <c r="H8" i="1"/>
  <c r="G8" i="1"/>
  <c r="B8" i="1"/>
  <c r="A8" i="1"/>
  <c r="G5" i="1" l="1"/>
  <c r="AE5" i="1"/>
  <c r="I131" i="1"/>
  <c r="C131" i="1" s="1"/>
  <c r="AF130" i="1"/>
  <c r="F130" i="1" s="1"/>
  <c r="H130" i="1"/>
  <c r="AF131" i="1" l="1"/>
  <c r="F131" i="1" s="1"/>
  <c r="I132" i="1"/>
  <c r="C132" i="1" s="1"/>
  <c r="H131" i="1"/>
  <c r="AF132" i="1" l="1"/>
  <c r="F132" i="1" s="1"/>
  <c r="I133" i="1"/>
  <c r="C133" i="1" s="1"/>
  <c r="H132" i="1"/>
  <c r="H133" i="1" l="1"/>
  <c r="I134" i="1"/>
  <c r="C134" i="1" s="1"/>
  <c r="AF133" i="1"/>
  <c r="F133" i="1" s="1"/>
  <c r="AF134" i="1" l="1"/>
  <c r="F134" i="1" s="1"/>
  <c r="I135" i="1"/>
  <c r="C135" i="1" s="1"/>
  <c r="H134" i="1"/>
  <c r="AF135" i="1" l="1"/>
  <c r="F135" i="1" s="1"/>
  <c r="I136" i="1"/>
  <c r="C136" i="1" s="1"/>
  <c r="H135" i="1"/>
  <c r="H136" i="1" l="1"/>
  <c r="I137" i="1"/>
  <c r="C137" i="1" s="1"/>
  <c r="AF136" i="1"/>
  <c r="F136" i="1" s="1"/>
  <c r="H137" i="1" l="1"/>
  <c r="AF137" i="1"/>
  <c r="F137" i="1" s="1"/>
  <c r="I138" i="1"/>
  <c r="C138" i="1" s="1"/>
  <c r="I139" i="1" l="1"/>
  <c r="C139" i="1" s="1"/>
  <c r="AF138" i="1"/>
  <c r="F138" i="1" s="1"/>
  <c r="H138" i="1"/>
  <c r="I140" i="1" l="1"/>
  <c r="C140" i="1" s="1"/>
  <c r="H139" i="1"/>
  <c r="AF139" i="1"/>
  <c r="F139" i="1" s="1"/>
  <c r="H140" i="1" l="1"/>
  <c r="I141" i="1"/>
  <c r="C141" i="1" s="1"/>
  <c r="AF140" i="1"/>
  <c r="F140" i="1" s="1"/>
  <c r="H141" i="1" l="1"/>
  <c r="AF141" i="1"/>
  <c r="F141" i="1" s="1"/>
  <c r="I142" i="1"/>
  <c r="H142" i="1" l="1"/>
  <c r="C142" i="1"/>
  <c r="I143" i="1"/>
  <c r="C143" i="1" s="1"/>
  <c r="AF142" i="1"/>
  <c r="F142" i="1" s="1"/>
  <c r="I144" i="1" l="1"/>
  <c r="C144" i="1" s="1"/>
  <c r="AF143" i="1"/>
  <c r="F143" i="1" s="1"/>
  <c r="H143" i="1"/>
  <c r="H144" i="1" l="1"/>
  <c r="AF144" i="1"/>
  <c r="F144" i="1" s="1"/>
  <c r="I145" i="1"/>
  <c r="C145" i="1" s="1"/>
  <c r="I146" i="1" l="1"/>
  <c r="C146" i="1" s="1"/>
  <c r="AF145" i="1"/>
  <c r="F145" i="1" s="1"/>
  <c r="H145" i="1"/>
  <c r="H146" i="1" l="1"/>
  <c r="I147" i="1"/>
  <c r="C147" i="1" s="1"/>
  <c r="AF146" i="1"/>
  <c r="F146" i="1" s="1"/>
  <c r="H147" i="1" l="1"/>
  <c r="I148" i="1"/>
  <c r="C148" i="1" s="1"/>
  <c r="AF147" i="1"/>
  <c r="F147" i="1" s="1"/>
  <c r="AF148" i="1" l="1"/>
  <c r="F148" i="1" s="1"/>
  <c r="I149" i="1"/>
  <c r="C149" i="1" s="1"/>
  <c r="H148" i="1"/>
  <c r="H149" i="1" l="1"/>
  <c r="I150" i="1"/>
  <c r="C150" i="1" s="1"/>
  <c r="AF149" i="1"/>
  <c r="F149" i="1" s="1"/>
  <c r="AF150" i="1" l="1"/>
  <c r="F150" i="1" s="1"/>
  <c r="I151" i="1"/>
  <c r="C151" i="1" s="1"/>
  <c r="H150" i="1"/>
  <c r="I152" i="1" l="1"/>
  <c r="C152" i="1" s="1"/>
  <c r="AF151" i="1"/>
  <c r="F151" i="1" s="1"/>
  <c r="H151" i="1"/>
  <c r="AF152" i="1" l="1"/>
  <c r="F152" i="1" s="1"/>
  <c r="I153" i="1"/>
  <c r="C153" i="1" s="1"/>
  <c r="H152" i="1"/>
  <c r="H153" i="1" l="1"/>
  <c r="I154" i="1"/>
  <c r="AF153" i="1"/>
  <c r="F153" i="1" s="1"/>
  <c r="H154" i="1" l="1"/>
  <c r="C154" i="1"/>
  <c r="I155" i="1"/>
  <c r="C155" i="1" s="1"/>
  <c r="AF154" i="1"/>
  <c r="F154" i="1" s="1"/>
  <c r="I156" i="1" l="1"/>
  <c r="C156" i="1" s="1"/>
  <c r="AF155" i="1"/>
  <c r="F155" i="1" s="1"/>
  <c r="H155" i="1"/>
  <c r="I157" i="1" l="1"/>
  <c r="C157" i="1" s="1"/>
  <c r="H156" i="1"/>
  <c r="AF156" i="1"/>
  <c r="F156" i="1" s="1"/>
  <c r="H157" i="1" l="1"/>
  <c r="I158" i="1"/>
  <c r="AF157" i="1"/>
  <c r="F157" i="1" s="1"/>
  <c r="H158" i="1" l="1"/>
  <c r="C158" i="1"/>
  <c r="I159" i="1"/>
  <c r="AF158" i="1"/>
  <c r="F158" i="1" s="1"/>
  <c r="H159" i="1" l="1"/>
  <c r="C159" i="1"/>
  <c r="AF159" i="1"/>
  <c r="F159" i="1" s="1"/>
  <c r="I160" i="1"/>
  <c r="C160" i="1" s="1"/>
  <c r="I161" i="1" l="1"/>
  <c r="C161" i="1" s="1"/>
  <c r="AF160" i="1"/>
  <c r="F160" i="1" s="1"/>
  <c r="H160" i="1"/>
  <c r="I162" i="1" l="1"/>
  <c r="C162" i="1" s="1"/>
  <c r="H161" i="1"/>
  <c r="AF161" i="1"/>
  <c r="F161" i="1" s="1"/>
  <c r="H162" i="1" l="1"/>
  <c r="I163" i="1"/>
  <c r="C163" i="1" s="1"/>
  <c r="AF162" i="1"/>
  <c r="F162" i="1" s="1"/>
  <c r="H163" i="1" l="1"/>
  <c r="AF163" i="1"/>
  <c r="F163" i="1" s="1"/>
  <c r="I164" i="1"/>
  <c r="C164" i="1" s="1"/>
  <c r="AF164" i="1" l="1"/>
  <c r="F164" i="1" s="1"/>
  <c r="I165" i="1"/>
  <c r="C165" i="1" s="1"/>
  <c r="H164" i="1"/>
  <c r="I166" i="1" l="1"/>
  <c r="C166" i="1" s="1"/>
  <c r="AF165" i="1"/>
  <c r="F165" i="1" s="1"/>
  <c r="H165" i="1"/>
  <c r="H166" i="1" l="1"/>
  <c r="AF166" i="1"/>
  <c r="F166" i="1" s="1"/>
  <c r="I167" i="1"/>
  <c r="C167" i="1" s="1"/>
  <c r="I168" i="1" l="1"/>
  <c r="C168" i="1" s="1"/>
  <c r="AF167" i="1"/>
  <c r="F167" i="1" s="1"/>
  <c r="H167" i="1"/>
  <c r="H168" i="1" l="1"/>
  <c r="I169" i="1"/>
  <c r="C169" i="1" s="1"/>
  <c r="AF168" i="1"/>
  <c r="F168" i="1" s="1"/>
  <c r="AF169" i="1" l="1"/>
  <c r="F169" i="1" s="1"/>
  <c r="I170" i="1"/>
  <c r="C170" i="1" s="1"/>
  <c r="H169" i="1"/>
  <c r="AF170" i="1" l="1"/>
  <c r="F170" i="1" s="1"/>
  <c r="I171" i="1"/>
  <c r="C171" i="1" s="1"/>
  <c r="H170" i="1"/>
  <c r="AF171" i="1" l="1"/>
  <c r="F171" i="1" s="1"/>
  <c r="I172" i="1"/>
  <c r="C172" i="1" s="1"/>
  <c r="H171" i="1"/>
  <c r="H172" i="1" l="1"/>
  <c r="AF172" i="1"/>
  <c r="F172" i="1" s="1"/>
  <c r="I173" i="1"/>
  <c r="C173" i="1" s="1"/>
  <c r="AF173" i="1" l="1"/>
  <c r="F173" i="1" s="1"/>
  <c r="I174" i="1"/>
  <c r="C174" i="1" s="1"/>
  <c r="H173" i="1"/>
  <c r="H174" i="1" l="1"/>
  <c r="AF174" i="1"/>
  <c r="F174" i="1" s="1"/>
  <c r="I175" i="1"/>
  <c r="C175" i="1" s="1"/>
  <c r="AF175" i="1" l="1"/>
  <c r="F175" i="1" s="1"/>
  <c r="I176" i="1"/>
  <c r="C176" i="1" s="1"/>
  <c r="H175" i="1"/>
  <c r="I177" i="1" l="1"/>
  <c r="C177" i="1" s="1"/>
  <c r="AF176" i="1"/>
  <c r="F176" i="1" s="1"/>
  <c r="H176" i="1"/>
  <c r="AF177" i="1" l="1"/>
  <c r="F177" i="1" s="1"/>
  <c r="I178" i="1"/>
  <c r="C178" i="1" s="1"/>
  <c r="H177" i="1"/>
  <c r="I179" i="1" l="1"/>
  <c r="C179" i="1" s="1"/>
  <c r="AF178" i="1"/>
  <c r="F178" i="1" s="1"/>
  <c r="H178" i="1"/>
  <c r="H179" i="1" l="1"/>
  <c r="AF179" i="1"/>
  <c r="F179" i="1" s="1"/>
  <c r="I180" i="1"/>
  <c r="C180" i="1" s="1"/>
  <c r="AF180" i="1" l="1"/>
  <c r="F180" i="1" s="1"/>
  <c r="I181" i="1"/>
  <c r="H180" i="1"/>
  <c r="H181" i="1" l="1"/>
  <c r="C181" i="1"/>
  <c r="I182" i="1"/>
  <c r="C182" i="1" s="1"/>
  <c r="AF181" i="1"/>
  <c r="F181" i="1" s="1"/>
  <c r="AF182" i="1" l="1"/>
  <c r="F182" i="1" s="1"/>
  <c r="I183" i="1"/>
  <c r="C183" i="1" s="1"/>
  <c r="H182" i="1"/>
  <c r="AF183" i="1" l="1"/>
  <c r="F183" i="1" s="1"/>
  <c r="H183" i="1"/>
  <c r="I184" i="1"/>
  <c r="C184" i="1" s="1"/>
  <c r="H184" i="1" l="1"/>
  <c r="AF184" i="1"/>
  <c r="F184" i="1" s="1"/>
  <c r="I185" i="1"/>
  <c r="C185" i="1" s="1"/>
  <c r="I186" i="1" l="1"/>
  <c r="C186" i="1" s="1"/>
  <c r="AF185" i="1"/>
  <c r="F185" i="1" s="1"/>
  <c r="H185" i="1"/>
  <c r="H186" i="1" l="1"/>
  <c r="I187" i="1"/>
  <c r="C187" i="1" s="1"/>
  <c r="AF186" i="1"/>
  <c r="F186" i="1" s="1"/>
  <c r="I188" i="1" l="1"/>
  <c r="C188" i="1" s="1"/>
  <c r="I189" i="1"/>
  <c r="C189" i="1" s="1"/>
  <c r="AF187" i="1"/>
  <c r="F187" i="1" s="1"/>
  <c r="H187" i="1"/>
  <c r="I190" i="1" l="1"/>
  <c r="C190" i="1" s="1"/>
  <c r="AF189" i="1"/>
  <c r="F189" i="1" s="1"/>
  <c r="H189" i="1"/>
  <c r="AF188" i="1"/>
  <c r="F188" i="1" s="1"/>
  <c r="H188" i="1"/>
  <c r="H190" i="1" l="1"/>
  <c r="AF190" i="1"/>
  <c r="F190" i="1" s="1"/>
  <c r="I191" i="1"/>
  <c r="C191" i="1" s="1"/>
  <c r="H191" i="1" l="1"/>
  <c r="AF191" i="1"/>
  <c r="F191" i="1" s="1"/>
  <c r="I192" i="1"/>
  <c r="C192" i="1" s="1"/>
  <c r="H192" i="1" l="1"/>
  <c r="AF192" i="1"/>
  <c r="F192" i="1" s="1"/>
  <c r="I193" i="1"/>
  <c r="C193" i="1" s="1"/>
  <c r="AF193" i="1" l="1"/>
  <c r="F193" i="1" s="1"/>
  <c r="I194" i="1"/>
  <c r="C194" i="1" s="1"/>
  <c r="H193" i="1"/>
  <c r="H194" i="1" l="1"/>
  <c r="I195" i="1"/>
  <c r="C195" i="1" s="1"/>
  <c r="AF194" i="1"/>
  <c r="F194" i="1" s="1"/>
  <c r="AF195" i="1" l="1"/>
  <c r="F195" i="1" s="1"/>
  <c r="I196" i="1"/>
  <c r="C196" i="1" s="1"/>
  <c r="H195" i="1"/>
  <c r="I197" i="1" l="1"/>
  <c r="C197" i="1" s="1"/>
  <c r="AF196" i="1"/>
  <c r="F196" i="1" s="1"/>
  <c r="H196" i="1"/>
  <c r="AF197" i="1" l="1"/>
  <c r="F197" i="1" s="1"/>
  <c r="I198" i="1"/>
  <c r="C198" i="1" s="1"/>
  <c r="H197" i="1"/>
  <c r="H198" i="1" l="1"/>
  <c r="I199" i="1"/>
  <c r="C199" i="1" s="1"/>
  <c r="AF198" i="1"/>
  <c r="F198" i="1" s="1"/>
  <c r="AF199" i="1" l="1"/>
  <c r="F199" i="1" s="1"/>
  <c r="H199" i="1"/>
  <c r="I200" i="1"/>
  <c r="C200" i="1" s="1"/>
  <c r="AF200" i="1" l="1"/>
  <c r="F200" i="1" s="1"/>
  <c r="I201" i="1"/>
  <c r="C201" i="1" s="1"/>
  <c r="H200" i="1"/>
  <c r="I202" i="1" l="1"/>
  <c r="C202" i="1" s="1"/>
  <c r="AF201" i="1"/>
  <c r="F201" i="1" s="1"/>
  <c r="H201" i="1"/>
  <c r="H202" i="1" l="1"/>
  <c r="I203" i="1"/>
  <c r="C203" i="1" s="1"/>
  <c r="AF202" i="1"/>
  <c r="F202" i="1" s="1"/>
  <c r="I204" i="1" l="1"/>
  <c r="C204" i="1" s="1"/>
  <c r="AF203" i="1"/>
  <c r="F203" i="1" s="1"/>
  <c r="H203" i="1"/>
  <c r="H204" i="1" l="1"/>
  <c r="AF204" i="1"/>
  <c r="F204" i="1" s="1"/>
  <c r="I205" i="1"/>
  <c r="C205" i="1" s="1"/>
  <c r="AF205" i="1" l="1"/>
  <c r="F205" i="1" s="1"/>
  <c r="I206" i="1"/>
  <c r="C206" i="1" s="1"/>
  <c r="H205" i="1"/>
  <c r="H206" i="1" l="1"/>
  <c r="AF206" i="1"/>
  <c r="F206" i="1" s="1"/>
  <c r="I207" i="1"/>
  <c r="C207" i="1" s="1"/>
  <c r="AF207" i="1" l="1"/>
  <c r="F207" i="1" s="1"/>
  <c r="I208" i="1"/>
  <c r="C208" i="1" s="1"/>
  <c r="H207" i="1"/>
  <c r="AF208" i="1" l="1"/>
  <c r="F208" i="1" s="1"/>
  <c r="I209" i="1"/>
  <c r="C209" i="1" s="1"/>
  <c r="H208" i="1"/>
  <c r="AF209" i="1" l="1"/>
  <c r="F209" i="1" s="1"/>
  <c r="H209" i="1"/>
  <c r="I210" i="1"/>
  <c r="C210" i="1" s="1"/>
  <c r="H210" i="1" l="1"/>
  <c r="I211" i="1"/>
  <c r="C211" i="1" s="1"/>
  <c r="AF210" i="1"/>
  <c r="F210" i="1" s="1"/>
  <c r="H211" i="1" l="1"/>
  <c r="AF211" i="1"/>
  <c r="F211" i="1" s="1"/>
  <c r="I212" i="1"/>
  <c r="C212" i="1" s="1"/>
  <c r="I213" i="1" l="1"/>
  <c r="AF212" i="1"/>
  <c r="F212" i="1" s="1"/>
  <c r="H212" i="1"/>
  <c r="H213" i="1" l="1"/>
  <c r="C213" i="1"/>
  <c r="I214" i="1"/>
  <c r="C214" i="1" s="1"/>
  <c r="AF213" i="1"/>
  <c r="F213" i="1" s="1"/>
  <c r="AF214" i="1" l="1"/>
  <c r="F214" i="1" s="1"/>
  <c r="I215" i="1"/>
  <c r="C215" i="1" s="1"/>
  <c r="H214" i="1"/>
  <c r="H215" i="1" l="1"/>
  <c r="AF215" i="1"/>
  <c r="F215" i="1" s="1"/>
  <c r="I216" i="1"/>
  <c r="C216" i="1" s="1"/>
  <c r="AF216" i="1" l="1"/>
  <c r="F216" i="1" s="1"/>
  <c r="I217" i="1"/>
  <c r="C217" i="1" s="1"/>
  <c r="H216" i="1"/>
  <c r="I218" i="1" l="1"/>
  <c r="C218" i="1" s="1"/>
  <c r="H217" i="1"/>
  <c r="AF217" i="1"/>
  <c r="F217" i="1" s="1"/>
  <c r="H218" i="1" l="1"/>
  <c r="I219" i="1"/>
  <c r="C219" i="1" s="1"/>
  <c r="AF218" i="1"/>
  <c r="F218" i="1" s="1"/>
  <c r="AF219" i="1" l="1"/>
  <c r="F219" i="1" s="1"/>
  <c r="I220" i="1"/>
  <c r="C220" i="1" s="1"/>
  <c r="H219" i="1"/>
  <c r="H220" i="1" l="1"/>
  <c r="AF220" i="1"/>
  <c r="F220" i="1" s="1"/>
  <c r="I221" i="1"/>
  <c r="C221" i="1" s="1"/>
  <c r="I222" i="1" l="1"/>
  <c r="C222" i="1" s="1"/>
  <c r="H221" i="1"/>
  <c r="AF221" i="1"/>
  <c r="F221" i="1" s="1"/>
  <c r="H222" i="1" l="1"/>
  <c r="AF222" i="1"/>
  <c r="F222" i="1" s="1"/>
  <c r="I223" i="1"/>
  <c r="C223" i="1" s="1"/>
  <c r="I224" i="1" l="1"/>
  <c r="C224" i="1" s="1"/>
  <c r="AF223" i="1"/>
  <c r="F223" i="1" s="1"/>
  <c r="H223" i="1"/>
  <c r="H224" i="1" l="1"/>
  <c r="I225" i="1"/>
  <c r="C225" i="1" s="1"/>
  <c r="AF224" i="1"/>
  <c r="F224" i="1" s="1"/>
  <c r="H225" i="1" l="1"/>
  <c r="AF225" i="1"/>
  <c r="F225" i="1" s="1"/>
  <c r="I226" i="1"/>
  <c r="C226" i="1" s="1"/>
  <c r="H226" i="1" l="1"/>
  <c r="I227" i="1"/>
  <c r="C227" i="1" s="1"/>
  <c r="AF226" i="1"/>
  <c r="F226" i="1" s="1"/>
  <c r="I228" i="1" l="1"/>
  <c r="C228" i="1" s="1"/>
  <c r="AF227" i="1"/>
  <c r="F227" i="1" s="1"/>
  <c r="H227" i="1"/>
  <c r="H228" i="1" l="1"/>
  <c r="I229" i="1"/>
  <c r="C229" i="1" s="1"/>
  <c r="AF228" i="1"/>
  <c r="F228" i="1" s="1"/>
  <c r="AF229" i="1" l="1"/>
  <c r="F229" i="1" s="1"/>
  <c r="I230" i="1"/>
  <c r="C230" i="1" s="1"/>
  <c r="H229" i="1"/>
  <c r="H230" i="1" l="1"/>
  <c r="AF230" i="1"/>
  <c r="F230" i="1" s="1"/>
  <c r="I231" i="1"/>
  <c r="C231" i="1" s="1"/>
  <c r="AF231" i="1" l="1"/>
  <c r="F231" i="1" s="1"/>
  <c r="I232" i="1"/>
  <c r="C232" i="1" s="1"/>
  <c r="H231" i="1"/>
  <c r="I233" i="1" l="1"/>
  <c r="C233" i="1" s="1"/>
  <c r="AF232" i="1"/>
  <c r="F232" i="1" s="1"/>
  <c r="H232" i="1"/>
  <c r="AF233" i="1" l="1"/>
  <c r="F233" i="1" s="1"/>
  <c r="I234" i="1"/>
  <c r="C234" i="1" s="1"/>
  <c r="H233" i="1"/>
  <c r="I235" i="1" l="1"/>
  <c r="C235" i="1" s="1"/>
  <c r="H234" i="1"/>
  <c r="AF234" i="1"/>
  <c r="F234" i="1" s="1"/>
  <c r="H235" i="1" l="1"/>
  <c r="AF235" i="1"/>
  <c r="F235" i="1" s="1"/>
  <c r="I236" i="1"/>
  <c r="C236" i="1" s="1"/>
  <c r="I237" i="1" l="1"/>
  <c r="C237" i="1" s="1"/>
  <c r="AF236" i="1"/>
  <c r="F236" i="1" s="1"/>
  <c r="H236" i="1"/>
  <c r="I238" i="1" l="1"/>
  <c r="C238" i="1" s="1"/>
  <c r="H237" i="1"/>
  <c r="AF237" i="1"/>
  <c r="F237" i="1" s="1"/>
  <c r="I239" i="1" l="1"/>
  <c r="C239" i="1" s="1"/>
  <c r="H238" i="1"/>
  <c r="AF238" i="1"/>
  <c r="F238" i="1" s="1"/>
  <c r="AF239" i="1" l="1"/>
  <c r="F239" i="1" s="1"/>
  <c r="H239" i="1"/>
  <c r="I240" i="1"/>
  <c r="C240" i="1" s="1"/>
  <c r="I241" i="1" l="1"/>
  <c r="AF240" i="1"/>
  <c r="F240" i="1" s="1"/>
  <c r="H240" i="1"/>
  <c r="H241" i="1" l="1"/>
  <c r="C241" i="1"/>
  <c r="I242" i="1"/>
  <c r="C242" i="1" s="1"/>
  <c r="AF241" i="1"/>
  <c r="F241" i="1" s="1"/>
  <c r="AF242" i="1" l="1"/>
  <c r="F242" i="1" s="1"/>
  <c r="I243" i="1"/>
  <c r="C243" i="1" s="1"/>
  <c r="H242" i="1"/>
  <c r="H243" i="1" l="1"/>
  <c r="AF243" i="1"/>
  <c r="F243" i="1" s="1"/>
  <c r="I244" i="1"/>
  <c r="C244" i="1" s="1"/>
  <c r="AF244" i="1" l="1"/>
  <c r="F244" i="1" s="1"/>
  <c r="I245" i="1"/>
  <c r="C245" i="1" s="1"/>
  <c r="H244" i="1"/>
  <c r="I246" i="1" l="1"/>
  <c r="C246" i="1" s="1"/>
  <c r="AF245" i="1"/>
  <c r="F245" i="1" s="1"/>
  <c r="H245" i="1"/>
  <c r="AF246" i="1" l="1"/>
  <c r="F246" i="1" s="1"/>
  <c r="I247" i="1"/>
  <c r="C247" i="1" s="1"/>
  <c r="H246" i="1"/>
  <c r="H247" i="1" l="1"/>
  <c r="I248" i="1"/>
  <c r="C248" i="1" s="1"/>
  <c r="AF247" i="1"/>
  <c r="F247" i="1" s="1"/>
  <c r="H248" i="1" l="1"/>
  <c r="AF248" i="1"/>
  <c r="F248" i="1" s="1"/>
  <c r="I249" i="1"/>
  <c r="C249" i="1" s="1"/>
  <c r="I250" i="1" l="1"/>
  <c r="C250" i="1" s="1"/>
  <c r="AF249" i="1"/>
  <c r="F249" i="1" s="1"/>
  <c r="H249" i="1"/>
  <c r="I251" i="1" l="1"/>
  <c r="C251" i="1" s="1"/>
  <c r="H250" i="1"/>
  <c r="AF250" i="1"/>
  <c r="F250" i="1" s="1"/>
  <c r="H251" i="1" l="1"/>
  <c r="I252" i="1"/>
  <c r="C252" i="1" s="1"/>
  <c r="AF251" i="1"/>
  <c r="F251" i="1" s="1"/>
  <c r="H252" i="1" l="1"/>
  <c r="I253" i="1"/>
  <c r="AF252" i="1"/>
  <c r="F252" i="1" s="1"/>
  <c r="H253" i="1" l="1"/>
  <c r="C253" i="1"/>
  <c r="I254" i="1"/>
  <c r="C254" i="1" s="1"/>
  <c r="AF253" i="1"/>
  <c r="F253" i="1" s="1"/>
  <c r="I255" i="1" l="1"/>
  <c r="C255" i="1" s="1"/>
  <c r="AF254" i="1"/>
  <c r="F254" i="1" s="1"/>
  <c r="H254" i="1"/>
  <c r="H255" i="1" l="1"/>
  <c r="AF255" i="1"/>
  <c r="F255" i="1" s="1"/>
  <c r="I256" i="1"/>
  <c r="C256" i="1" s="1"/>
  <c r="I257" i="1" l="1"/>
  <c r="AF256" i="1"/>
  <c r="F256" i="1" s="1"/>
  <c r="H256" i="1"/>
  <c r="H257" i="1" l="1"/>
  <c r="C257" i="1"/>
  <c r="I258" i="1"/>
  <c r="C258" i="1" s="1"/>
  <c r="AF257" i="1"/>
  <c r="F257" i="1" s="1"/>
  <c r="AF258" i="1" l="1"/>
  <c r="F258" i="1" s="1"/>
  <c r="I259" i="1"/>
  <c r="C259" i="1" s="1"/>
  <c r="H258" i="1"/>
  <c r="H259" i="1" l="1"/>
  <c r="I260" i="1"/>
  <c r="C260" i="1" s="1"/>
  <c r="AF259" i="1"/>
  <c r="F259" i="1" s="1"/>
  <c r="AF260" i="1" l="1"/>
  <c r="F260" i="1" s="1"/>
  <c r="H260" i="1"/>
  <c r="I261" i="1"/>
  <c r="C261" i="1" s="1"/>
  <c r="AF261" i="1" l="1"/>
  <c r="F261" i="1" s="1"/>
  <c r="H261" i="1"/>
  <c r="I262" i="1"/>
  <c r="C262" i="1" s="1"/>
  <c r="AF262" i="1" l="1"/>
  <c r="F262" i="1" s="1"/>
  <c r="I263" i="1"/>
  <c r="C263" i="1" s="1"/>
  <c r="H262" i="1"/>
  <c r="I264" i="1" l="1"/>
  <c r="C264" i="1" s="1"/>
  <c r="H263" i="1"/>
  <c r="AF263" i="1"/>
  <c r="F263" i="1" s="1"/>
  <c r="I265" i="1" l="1"/>
  <c r="C265" i="1" s="1"/>
  <c r="H264" i="1"/>
  <c r="AF264" i="1"/>
  <c r="F264" i="1" s="1"/>
  <c r="AF265" i="1" l="1"/>
  <c r="F265" i="1" s="1"/>
  <c r="H265" i="1"/>
  <c r="I266" i="1"/>
  <c r="C266" i="1" s="1"/>
  <c r="I267" i="1" l="1"/>
  <c r="C267" i="1" s="1"/>
  <c r="AF266" i="1"/>
  <c r="F266" i="1" s="1"/>
  <c r="H266" i="1"/>
  <c r="I268" i="1" l="1"/>
  <c r="C268" i="1" s="1"/>
  <c r="AF267" i="1"/>
  <c r="F267" i="1" s="1"/>
  <c r="H267" i="1"/>
  <c r="H268" i="1" l="1"/>
  <c r="I269" i="1"/>
  <c r="C269" i="1" s="1"/>
  <c r="AF268" i="1"/>
  <c r="F268" i="1" s="1"/>
  <c r="H269" i="1" l="1"/>
  <c r="AF269" i="1"/>
  <c r="F269" i="1" s="1"/>
  <c r="I270" i="1"/>
  <c r="C270" i="1" s="1"/>
  <c r="H270" i="1" l="1"/>
  <c r="AF270" i="1"/>
  <c r="F270" i="1" s="1"/>
  <c r="I271" i="1"/>
  <c r="C271" i="1" s="1"/>
  <c r="H271" i="1" l="1"/>
  <c r="AF271" i="1"/>
  <c r="F271" i="1" s="1"/>
  <c r="I272" i="1"/>
  <c r="C272" i="1" s="1"/>
  <c r="I273" i="1" l="1"/>
  <c r="C273" i="1" s="1"/>
  <c r="AF272" i="1"/>
  <c r="F272" i="1" s="1"/>
  <c r="H272" i="1"/>
  <c r="AF273" i="1" l="1"/>
  <c r="F273" i="1" s="1"/>
  <c r="I274" i="1"/>
  <c r="C274" i="1" s="1"/>
  <c r="H273" i="1"/>
  <c r="I275" i="1" l="1"/>
  <c r="C275" i="1" s="1"/>
  <c r="AF274" i="1"/>
  <c r="F274" i="1" s="1"/>
  <c r="H274" i="1"/>
  <c r="AF275" i="1" l="1"/>
  <c r="F275" i="1" s="1"/>
  <c r="I276" i="1"/>
  <c r="C276" i="1" s="1"/>
  <c r="H275" i="1"/>
  <c r="H276" i="1" l="1"/>
  <c r="AF276" i="1"/>
  <c r="F276" i="1" s="1"/>
  <c r="I277" i="1"/>
  <c r="C277" i="1" s="1"/>
  <c r="AF277" i="1" l="1"/>
  <c r="F277" i="1" s="1"/>
  <c r="I278" i="1"/>
  <c r="C278" i="1" s="1"/>
  <c r="H277" i="1"/>
  <c r="AF278" i="1" l="1"/>
  <c r="F278" i="1" s="1"/>
  <c r="I279" i="1"/>
  <c r="C279" i="1" s="1"/>
  <c r="H278" i="1"/>
  <c r="AF279" i="1" l="1"/>
  <c r="F279" i="1" s="1"/>
  <c r="I280" i="1"/>
  <c r="C280" i="1" s="1"/>
  <c r="H279" i="1"/>
  <c r="I281" i="1" l="1"/>
  <c r="C281" i="1" s="1"/>
  <c r="H280" i="1"/>
  <c r="AF280" i="1"/>
  <c r="F280" i="1" s="1"/>
  <c r="AF281" i="1" l="1"/>
  <c r="F281" i="1" s="1"/>
  <c r="H281" i="1"/>
  <c r="I282" i="1"/>
  <c r="C282" i="1" s="1"/>
  <c r="H282" i="1" l="1"/>
  <c r="I283" i="1"/>
  <c r="C283" i="1" s="1"/>
  <c r="AF282" i="1"/>
  <c r="F282" i="1" s="1"/>
  <c r="H283" i="1" l="1"/>
  <c r="I284" i="1"/>
  <c r="C284" i="1" s="1"/>
  <c r="AF283" i="1"/>
  <c r="F283" i="1" s="1"/>
  <c r="H284" i="1" l="1"/>
  <c r="I285" i="1"/>
  <c r="C285" i="1" s="1"/>
  <c r="AF284" i="1"/>
  <c r="F284" i="1" s="1"/>
  <c r="H285" i="1" l="1"/>
  <c r="I286" i="1"/>
  <c r="C286" i="1" s="1"/>
  <c r="AF285" i="1"/>
  <c r="F285" i="1" s="1"/>
  <c r="AF286" i="1" l="1"/>
  <c r="F286" i="1" s="1"/>
  <c r="I287" i="1"/>
  <c r="C287" i="1" s="1"/>
  <c r="H286" i="1"/>
  <c r="I288" i="1" l="1"/>
  <c r="H287" i="1"/>
  <c r="AF287" i="1"/>
  <c r="F287" i="1" s="1"/>
  <c r="H288" i="1" l="1"/>
  <c r="C288" i="1"/>
  <c r="AF288" i="1"/>
  <c r="F288" i="1" s="1"/>
  <c r="I289" i="1"/>
  <c r="C289" i="1" s="1"/>
  <c r="AF289" i="1" l="1"/>
  <c r="F289" i="1" s="1"/>
  <c r="I290" i="1"/>
  <c r="C290" i="1" s="1"/>
  <c r="H289" i="1"/>
  <c r="H290" i="1" l="1"/>
  <c r="I291" i="1"/>
  <c r="C291" i="1" s="1"/>
  <c r="AF290" i="1"/>
  <c r="F290" i="1" s="1"/>
  <c r="AF291" i="1" l="1"/>
  <c r="F291" i="1" s="1"/>
  <c r="I292" i="1"/>
  <c r="C292" i="1" s="1"/>
  <c r="H291" i="1"/>
  <c r="AF292" i="1" l="1"/>
  <c r="F292" i="1" s="1"/>
  <c r="I293" i="1"/>
  <c r="C293" i="1" s="1"/>
  <c r="H292" i="1"/>
  <c r="H293" i="1" l="1"/>
  <c r="I294" i="1"/>
  <c r="C294" i="1" s="1"/>
  <c r="AF293" i="1"/>
  <c r="F293" i="1" s="1"/>
  <c r="AF294" i="1" l="1"/>
  <c r="F294" i="1" s="1"/>
  <c r="H294" i="1"/>
  <c r="I295" i="1"/>
  <c r="C295" i="1" s="1"/>
  <c r="AF295" i="1" l="1"/>
  <c r="F295" i="1" s="1"/>
  <c r="I296" i="1"/>
  <c r="H295" i="1"/>
  <c r="H296" i="1" l="1"/>
  <c r="C296" i="1"/>
  <c r="AF296" i="1"/>
  <c r="F296" i="1" s="1"/>
  <c r="I297" i="1"/>
  <c r="C297" i="1" s="1"/>
  <c r="I298" i="1" l="1"/>
  <c r="C298" i="1" s="1"/>
  <c r="AF297" i="1"/>
  <c r="F297" i="1" s="1"/>
  <c r="H297" i="1"/>
  <c r="H298" i="1" l="1"/>
  <c r="I299" i="1"/>
  <c r="C299" i="1" s="1"/>
  <c r="AF298" i="1"/>
  <c r="F298" i="1" s="1"/>
  <c r="I300" i="1" l="1"/>
  <c r="AF299" i="1"/>
  <c r="F299" i="1" s="1"/>
  <c r="H299" i="1"/>
  <c r="H300" i="1" l="1"/>
  <c r="C300" i="1"/>
  <c r="AF300" i="1"/>
  <c r="F300" i="1" s="1"/>
  <c r="I301" i="1"/>
  <c r="C301" i="1" s="1"/>
  <c r="AF301" i="1" l="1"/>
  <c r="F301" i="1" s="1"/>
  <c r="I302" i="1"/>
  <c r="C302" i="1" s="1"/>
  <c r="H301" i="1"/>
  <c r="H302" i="1" l="1"/>
  <c r="AF302" i="1"/>
  <c r="F302" i="1" s="1"/>
  <c r="I303" i="1"/>
  <c r="C303" i="1" s="1"/>
  <c r="I304" i="1" l="1"/>
  <c r="C304" i="1" s="1"/>
  <c r="AF303" i="1"/>
  <c r="F303" i="1" s="1"/>
  <c r="H303" i="1"/>
  <c r="H304" i="1" l="1"/>
  <c r="AF304" i="1"/>
  <c r="F304" i="1" s="1"/>
  <c r="I305" i="1"/>
  <c r="C305" i="1" s="1"/>
  <c r="I306" i="1" l="1"/>
  <c r="C306" i="1" s="1"/>
  <c r="AF305" i="1"/>
  <c r="F305" i="1" s="1"/>
  <c r="H305" i="1"/>
  <c r="H306" i="1" l="1"/>
  <c r="I307" i="1"/>
  <c r="C307" i="1" s="1"/>
  <c r="AF306" i="1"/>
  <c r="F306" i="1" s="1"/>
  <c r="I308" i="1" l="1"/>
  <c r="AF307" i="1"/>
  <c r="F307" i="1" s="1"/>
  <c r="H307" i="1"/>
  <c r="H308" i="1" l="1"/>
  <c r="C308" i="1"/>
  <c r="I309" i="1"/>
  <c r="AF308" i="1"/>
  <c r="F308" i="1" s="1"/>
  <c r="H309" i="1" l="1"/>
  <c r="C309" i="1"/>
  <c r="AF309" i="1"/>
  <c r="F309" i="1" s="1"/>
  <c r="I310" i="1"/>
  <c r="C310" i="1" s="1"/>
  <c r="AF310" i="1" l="1"/>
  <c r="F310" i="1" s="1"/>
  <c r="H310" i="1"/>
  <c r="I311" i="1"/>
  <c r="C311" i="1" s="1"/>
  <c r="H311" i="1" l="1"/>
  <c r="AF311" i="1"/>
  <c r="F311" i="1" s="1"/>
  <c r="I312" i="1"/>
  <c r="H312" i="1" l="1"/>
  <c r="C312" i="1"/>
  <c r="AF312" i="1"/>
  <c r="F312" i="1" s="1"/>
  <c r="I313" i="1"/>
  <c r="H313" i="1" l="1"/>
  <c r="C313" i="1"/>
  <c r="I314" i="1"/>
  <c r="C314" i="1" s="1"/>
  <c r="AF313" i="1"/>
  <c r="F313" i="1" s="1"/>
  <c r="H314" i="1" l="1"/>
  <c r="AF314" i="1"/>
  <c r="F314" i="1" s="1"/>
  <c r="I315" i="1"/>
  <c r="C315" i="1" s="1"/>
  <c r="AF315" i="1" l="1"/>
  <c r="F315" i="1" s="1"/>
  <c r="I316" i="1"/>
  <c r="H315" i="1"/>
  <c r="H316" i="1" l="1"/>
  <c r="C316" i="1"/>
  <c r="AF316" i="1"/>
  <c r="F316" i="1" s="1"/>
  <c r="I317" i="1"/>
  <c r="C317" i="1" s="1"/>
  <c r="I318" i="1" l="1"/>
  <c r="C318" i="1" s="1"/>
  <c r="AF317" i="1"/>
  <c r="F317" i="1" s="1"/>
  <c r="H317" i="1"/>
  <c r="I319" i="1" l="1"/>
  <c r="C319" i="1" s="1"/>
  <c r="AF318" i="1"/>
  <c r="F318" i="1" s="1"/>
  <c r="H318" i="1"/>
  <c r="I320" i="1" l="1"/>
  <c r="AF319" i="1"/>
  <c r="F319" i="1" s="1"/>
  <c r="H319" i="1"/>
  <c r="H320" i="1" l="1"/>
  <c r="C320" i="1"/>
  <c r="AF320" i="1"/>
  <c r="F320" i="1" s="1"/>
  <c r="I321" i="1"/>
  <c r="C321" i="1" s="1"/>
  <c r="AF321" i="1" l="1"/>
  <c r="F321" i="1" s="1"/>
  <c r="I322" i="1"/>
  <c r="C322" i="1" s="1"/>
  <c r="H321" i="1"/>
  <c r="H322" i="1" l="1"/>
  <c r="I323" i="1"/>
  <c r="C323" i="1" s="1"/>
  <c r="AF322" i="1"/>
  <c r="F322" i="1" s="1"/>
  <c r="AF323" i="1" l="1"/>
  <c r="F323" i="1" s="1"/>
  <c r="I324" i="1"/>
  <c r="C324" i="1" s="1"/>
  <c r="H323" i="1"/>
  <c r="I325" i="1" l="1"/>
  <c r="C325" i="1" s="1"/>
  <c r="AF324" i="1"/>
  <c r="F324" i="1" s="1"/>
  <c r="H324" i="1"/>
  <c r="AF325" i="1" l="1"/>
  <c r="F325" i="1" s="1"/>
  <c r="I326" i="1"/>
  <c r="C326" i="1" s="1"/>
  <c r="H325" i="1"/>
  <c r="H326" i="1" l="1"/>
  <c r="I327" i="1"/>
  <c r="C327" i="1" s="1"/>
  <c r="AF326" i="1"/>
  <c r="F326" i="1" s="1"/>
  <c r="H327" i="1" l="1"/>
  <c r="AF327" i="1"/>
  <c r="F327" i="1" s="1"/>
  <c r="I328" i="1"/>
  <c r="C328" i="1" s="1"/>
  <c r="AF328" i="1" l="1"/>
  <c r="F328" i="1" s="1"/>
  <c r="I329" i="1"/>
  <c r="C329" i="1" s="1"/>
  <c r="H328" i="1"/>
  <c r="H329" i="1" l="1"/>
  <c r="I330" i="1"/>
  <c r="C330" i="1" s="1"/>
  <c r="AF329" i="1"/>
  <c r="F329" i="1" s="1"/>
  <c r="I331" i="1" l="1"/>
  <c r="C331" i="1" s="1"/>
  <c r="AF330" i="1"/>
  <c r="F330" i="1" s="1"/>
  <c r="H330" i="1"/>
  <c r="H331" i="1" l="1"/>
  <c r="I332" i="1"/>
  <c r="C332" i="1" s="1"/>
  <c r="AF331" i="1"/>
  <c r="F331" i="1" s="1"/>
  <c r="AF332" i="1" l="1"/>
  <c r="F332" i="1" s="1"/>
  <c r="I333" i="1"/>
  <c r="C333" i="1" s="1"/>
  <c r="H332" i="1"/>
  <c r="H333" i="1" l="1"/>
  <c r="AF333" i="1"/>
  <c r="F333" i="1" s="1"/>
  <c r="I334" i="1"/>
  <c r="C334" i="1" s="1"/>
  <c r="I335" i="1" l="1"/>
  <c r="C335" i="1" s="1"/>
  <c r="H334" i="1"/>
  <c r="AF334" i="1"/>
  <c r="F334" i="1" s="1"/>
  <c r="H335" i="1" l="1"/>
  <c r="AF335" i="1"/>
  <c r="F335" i="1" s="1"/>
  <c r="I336" i="1"/>
  <c r="C336" i="1" s="1"/>
  <c r="I337" i="1" l="1"/>
  <c r="C337" i="1" s="1"/>
  <c r="H336" i="1"/>
  <c r="AF336" i="1"/>
  <c r="F336" i="1" s="1"/>
  <c r="H337" i="1" l="1"/>
  <c r="I338" i="1"/>
  <c r="C338" i="1" s="1"/>
  <c r="AF337" i="1"/>
  <c r="F337" i="1" s="1"/>
  <c r="I339" i="1" l="1"/>
  <c r="C339" i="1" s="1"/>
  <c r="H338" i="1"/>
  <c r="AF338" i="1"/>
  <c r="F338" i="1" s="1"/>
  <c r="H339" i="1" l="1"/>
  <c r="I340" i="1"/>
  <c r="H340" i="1" s="1"/>
  <c r="AF339" i="1"/>
  <c r="F339" i="1" s="1"/>
  <c r="AF340" i="1" l="1"/>
  <c r="F340" i="1" s="1"/>
  <c r="C340" i="1"/>
  <c r="I341" i="1"/>
  <c r="I342" i="1" l="1"/>
  <c r="H341" i="1"/>
  <c r="AF341" i="1"/>
  <c r="F341" i="1" s="1"/>
  <c r="C341" i="1"/>
  <c r="C342" i="1" l="1"/>
  <c r="I343" i="1"/>
  <c r="H342" i="1"/>
  <c r="AF342" i="1"/>
  <c r="F342" i="1" s="1"/>
  <c r="C343" i="1" l="1"/>
  <c r="AF343" i="1"/>
  <c r="F343" i="1" s="1"/>
  <c r="I344" i="1"/>
  <c r="H343" i="1"/>
  <c r="C344" i="1" l="1"/>
  <c r="I345" i="1"/>
  <c r="AF344" i="1"/>
  <c r="F344" i="1" s="1"/>
  <c r="H344" i="1"/>
  <c r="I346" i="1" l="1"/>
  <c r="C345" i="1"/>
  <c r="AF345" i="1"/>
  <c r="F345" i="1" s="1"/>
  <c r="H345" i="1"/>
  <c r="H346" i="1" l="1"/>
  <c r="I347" i="1"/>
  <c r="C346" i="1"/>
  <c r="AF346" i="1"/>
  <c r="F346" i="1" s="1"/>
  <c r="H347" i="1" l="1"/>
  <c r="AF347" i="1"/>
  <c r="F347" i="1" s="1"/>
  <c r="I348" i="1"/>
  <c r="H348" i="1" s="1"/>
  <c r="C347" i="1"/>
  <c r="I349" i="1" l="1"/>
  <c r="H349" i="1" s="1"/>
  <c r="AF348" i="1"/>
  <c r="F348" i="1" s="1"/>
  <c r="C348" i="1"/>
  <c r="I350" i="1" l="1"/>
  <c r="H350" i="1" s="1"/>
  <c r="C349" i="1"/>
  <c r="AF349" i="1"/>
  <c r="F349" i="1" s="1"/>
  <c r="I351" i="1" l="1"/>
  <c r="H351" i="1" s="1"/>
  <c r="C350" i="1"/>
  <c r="AF350" i="1"/>
  <c r="F350" i="1" s="1"/>
  <c r="I352" i="1" l="1"/>
  <c r="H352" i="1" s="1"/>
  <c r="C351" i="1"/>
  <c r="AF351" i="1"/>
  <c r="F351" i="1" s="1"/>
  <c r="I353" i="1" l="1"/>
  <c r="H353" i="1" s="1"/>
  <c r="C352" i="1"/>
  <c r="AF352" i="1"/>
  <c r="F352" i="1" s="1"/>
  <c r="I354" i="1" l="1"/>
  <c r="H354" i="1" s="1"/>
  <c r="C353" i="1"/>
  <c r="AF353" i="1"/>
  <c r="F353" i="1" s="1"/>
  <c r="I355" i="1" l="1"/>
  <c r="H355" i="1" s="1"/>
  <c r="C354" i="1"/>
  <c r="AF354" i="1"/>
  <c r="F354" i="1" s="1"/>
  <c r="I356" i="1" l="1"/>
  <c r="H356" i="1" s="1"/>
  <c r="AF355" i="1"/>
  <c r="F355" i="1" s="1"/>
  <c r="C355" i="1"/>
  <c r="C356" i="1" l="1"/>
  <c r="I357" i="1"/>
  <c r="AF356" i="1"/>
  <c r="F356" i="1" s="1"/>
  <c r="H357" i="1" l="1"/>
  <c r="I358" i="1"/>
  <c r="C357" i="1"/>
  <c r="AF357" i="1"/>
  <c r="F357" i="1" s="1"/>
  <c r="AF358" i="1" l="1"/>
  <c r="F358" i="1" s="1"/>
  <c r="I359" i="1"/>
  <c r="C358" i="1"/>
  <c r="H358" i="1"/>
  <c r="AF359" i="1" l="1"/>
  <c r="F359" i="1" s="1"/>
  <c r="I360" i="1"/>
  <c r="H360" i="1" s="1"/>
  <c r="C359" i="1"/>
  <c r="H359" i="1"/>
  <c r="AF360" i="1" l="1"/>
  <c r="F360" i="1" s="1"/>
  <c r="I361" i="1"/>
  <c r="H361" i="1" s="1"/>
  <c r="C360" i="1"/>
  <c r="AF361" i="1" l="1"/>
  <c r="F361" i="1" s="1"/>
  <c r="I362" i="1"/>
  <c r="H362" i="1" s="1"/>
  <c r="C361" i="1"/>
  <c r="I363" i="1" l="1"/>
  <c r="H363" i="1" s="1"/>
  <c r="C362" i="1"/>
  <c r="AF362" i="1"/>
  <c r="F362" i="1" s="1"/>
  <c r="AF363" i="1" l="1"/>
  <c r="F363" i="1" s="1"/>
  <c r="I364" i="1"/>
  <c r="C363" i="1"/>
  <c r="AF364" i="1" l="1"/>
  <c r="F364" i="1" s="1"/>
  <c r="I365" i="1"/>
  <c r="H364" i="1"/>
  <c r="C364" i="1"/>
  <c r="I366" i="1" l="1"/>
  <c r="C365" i="1"/>
  <c r="H365" i="1"/>
  <c r="AF365" i="1"/>
  <c r="F365" i="1" s="1"/>
  <c r="AF366" i="1" l="1"/>
  <c r="F366" i="1" s="1"/>
  <c r="I367" i="1"/>
  <c r="C366" i="1"/>
  <c r="H366" i="1"/>
  <c r="AF367" i="1" l="1"/>
  <c r="F367" i="1" s="1"/>
  <c r="I368" i="1"/>
  <c r="C367" i="1"/>
  <c r="H367" i="1"/>
  <c r="AF368" i="1" l="1"/>
  <c r="F368" i="1" s="1"/>
  <c r="C368" i="1"/>
  <c r="H368" i="1"/>
  <c r="I369" i="1"/>
  <c r="AF369" i="1" l="1"/>
  <c r="F369" i="1" s="1"/>
  <c r="C369" i="1"/>
  <c r="I370" i="1"/>
  <c r="H369" i="1"/>
  <c r="AF370" i="1" l="1"/>
  <c r="F370" i="1" s="1"/>
  <c r="I371" i="1"/>
  <c r="C370" i="1"/>
  <c r="H370" i="1"/>
  <c r="H371" i="1" l="1"/>
  <c r="AF371" i="1"/>
  <c r="F371" i="1" s="1"/>
  <c r="I372" i="1"/>
  <c r="H372" i="1" s="1"/>
  <c r="C371" i="1"/>
  <c r="AF372" i="1" l="1"/>
  <c r="F372" i="1" s="1"/>
  <c r="I373" i="1"/>
  <c r="C372" i="1"/>
  <c r="AF373" i="1" l="1"/>
  <c r="F373" i="1" s="1"/>
  <c r="C373" i="1"/>
  <c r="I374" i="1"/>
  <c r="H373" i="1"/>
  <c r="I375" i="1" l="1"/>
  <c r="C374" i="1"/>
  <c r="H374" i="1"/>
  <c r="AF374" i="1"/>
  <c r="F374" i="1" s="1"/>
  <c r="AF375" i="1" l="1"/>
  <c r="F375" i="1" s="1"/>
  <c r="I376" i="1"/>
  <c r="H375" i="1"/>
  <c r="C375" i="1"/>
  <c r="AF376" i="1" l="1"/>
  <c r="F376" i="1" s="1"/>
  <c r="I377" i="1"/>
  <c r="C376" i="1"/>
  <c r="H376" i="1"/>
  <c r="AF377" i="1" l="1"/>
  <c r="F377" i="1" s="1"/>
  <c r="H377" i="1"/>
  <c r="I378" i="1"/>
  <c r="C377" i="1"/>
  <c r="AF378" i="1" l="1"/>
  <c r="F378" i="1" s="1"/>
  <c r="I379" i="1"/>
  <c r="C378" i="1"/>
  <c r="H378" i="1"/>
  <c r="AF379" i="1" l="1"/>
  <c r="F379" i="1" s="1"/>
  <c r="I380" i="1"/>
  <c r="C379" i="1"/>
  <c r="H379" i="1"/>
  <c r="I381" i="1" l="1"/>
  <c r="H380" i="1"/>
  <c r="AF380" i="1"/>
  <c r="F380" i="1" s="1"/>
  <c r="C380" i="1"/>
  <c r="H381" i="1" l="1"/>
  <c r="I382" i="1"/>
  <c r="C381" i="1"/>
  <c r="AF381" i="1"/>
  <c r="F381" i="1" s="1"/>
  <c r="H382" i="1" l="1"/>
  <c r="AF382" i="1"/>
  <c r="F382" i="1" s="1"/>
  <c r="I383" i="1"/>
  <c r="C382" i="1"/>
  <c r="H383" i="1" l="1"/>
  <c r="I384" i="1"/>
  <c r="H384" i="1" s="1"/>
  <c r="AF383" i="1"/>
  <c r="F383" i="1" s="1"/>
  <c r="C383" i="1"/>
  <c r="I385" i="1" l="1"/>
  <c r="H385" i="1" s="1"/>
  <c r="C384" i="1"/>
  <c r="AF384" i="1"/>
  <c r="F384" i="1" s="1"/>
  <c r="I386" i="1" l="1"/>
  <c r="C385" i="1"/>
  <c r="AF385" i="1"/>
  <c r="F385" i="1" s="1"/>
  <c r="I387" i="1" l="1"/>
  <c r="H386" i="1"/>
  <c r="AF386" i="1"/>
  <c r="F386" i="1" s="1"/>
  <c r="C386" i="1"/>
  <c r="H387" i="1" l="1"/>
  <c r="C387" i="1"/>
  <c r="AF387" i="1"/>
  <c r="F387" i="1" s="1"/>
  <c r="I388" i="1"/>
  <c r="C388" i="1" l="1"/>
  <c r="AF388" i="1"/>
  <c r="F388" i="1" s="1"/>
  <c r="I389" i="1"/>
  <c r="H388" i="1"/>
  <c r="H389" i="1" l="1"/>
  <c r="C389" i="1"/>
  <c r="AF389" i="1"/>
  <c r="F389" i="1" s="1"/>
  <c r="I390" i="1"/>
  <c r="H390" i="1" l="1"/>
  <c r="I391" i="1"/>
  <c r="C390" i="1"/>
  <c r="AF390" i="1"/>
  <c r="F390" i="1" s="1"/>
  <c r="H391" i="1" l="1"/>
  <c r="AF391" i="1"/>
  <c r="F391" i="1" s="1"/>
  <c r="I392" i="1"/>
  <c r="C391" i="1"/>
  <c r="I393" i="1" l="1"/>
  <c r="C392" i="1"/>
  <c r="AF392" i="1"/>
  <c r="F392" i="1" s="1"/>
  <c r="H392" i="1"/>
  <c r="H393" i="1" s="1"/>
  <c r="I394" i="1" l="1"/>
  <c r="H394" i="1" s="1"/>
  <c r="C393" i="1"/>
  <c r="AF393" i="1"/>
  <c r="F393" i="1" s="1"/>
  <c r="AF394" i="1" l="1"/>
  <c r="F394" i="1" s="1"/>
  <c r="C394" i="1"/>
  <c r="I395" i="1"/>
  <c r="C395" i="1" l="1"/>
  <c r="I396" i="1"/>
  <c r="H396" i="1" s="1"/>
  <c r="AF395" i="1"/>
  <c r="F395" i="1" s="1"/>
  <c r="H395" i="1"/>
  <c r="I397" i="1" l="1"/>
  <c r="H397" i="1" s="1"/>
  <c r="C396" i="1"/>
  <c r="AF396" i="1"/>
  <c r="F396" i="1" s="1"/>
  <c r="C397" i="1" l="1"/>
  <c r="AF397" i="1"/>
  <c r="F397" i="1" s="1"/>
  <c r="I398" i="1"/>
  <c r="AF398" i="1" l="1"/>
  <c r="F398" i="1" s="1"/>
  <c r="C398" i="1"/>
  <c r="I399" i="1"/>
  <c r="H398" i="1"/>
  <c r="I400" i="1" l="1"/>
  <c r="C399" i="1"/>
  <c r="H399" i="1"/>
  <c r="AF399" i="1"/>
  <c r="F399" i="1" s="1"/>
  <c r="H400" i="1"/>
  <c r="I401" i="1" l="1"/>
  <c r="H401" i="1" s="1"/>
  <c r="AF400" i="1"/>
  <c r="F400" i="1" s="1"/>
  <c r="C400" i="1"/>
  <c r="AF401" i="1" l="1"/>
  <c r="F401" i="1" s="1"/>
  <c r="I402" i="1"/>
  <c r="H402" i="1" s="1"/>
  <c r="C401" i="1"/>
  <c r="I403" i="1" l="1"/>
  <c r="H403" i="1" s="1"/>
  <c r="C402" i="1"/>
  <c r="AF402" i="1"/>
  <c r="F402" i="1" s="1"/>
  <c r="I404" i="1" l="1"/>
  <c r="H404" i="1" s="1"/>
  <c r="C403" i="1"/>
  <c r="AF403" i="1"/>
  <c r="F403" i="1" s="1"/>
  <c r="C404" i="1" l="1"/>
  <c r="AF404" i="1"/>
  <c r="F404" i="1" s="1"/>
  <c r="I405" i="1"/>
  <c r="H405" i="1" l="1"/>
  <c r="I406" i="1"/>
  <c r="AF405" i="1"/>
  <c r="F405" i="1" s="1"/>
  <c r="C405" i="1"/>
  <c r="H406" i="1" l="1"/>
  <c r="C406" i="1"/>
  <c r="I407" i="1"/>
  <c r="AF406" i="1"/>
  <c r="F406" i="1" s="1"/>
  <c r="H407" i="1" l="1"/>
  <c r="I408" i="1"/>
  <c r="C407" i="1"/>
  <c r="AF407" i="1"/>
  <c r="F407" i="1" s="1"/>
  <c r="AF408" i="1" l="1"/>
  <c r="F408" i="1" s="1"/>
  <c r="I409" i="1"/>
  <c r="C408" i="1"/>
  <c r="H408" i="1"/>
  <c r="H409" i="1" l="1"/>
  <c r="AF409" i="1"/>
  <c r="F409" i="1" s="1"/>
  <c r="I410" i="1"/>
  <c r="C409" i="1"/>
  <c r="H410" i="1" l="1"/>
  <c r="AF410" i="1"/>
  <c r="F410" i="1" s="1"/>
  <c r="C410" i="1"/>
  <c r="I411" i="1"/>
  <c r="H411" i="1" l="1"/>
  <c r="I412" i="1"/>
  <c r="H412" i="1" s="1"/>
  <c r="C411" i="1"/>
  <c r="AF411" i="1"/>
  <c r="F411" i="1" s="1"/>
  <c r="I413" i="1" l="1"/>
  <c r="H413" i="1" s="1"/>
  <c r="C412" i="1"/>
  <c r="AF412" i="1"/>
  <c r="F412" i="1" s="1"/>
  <c r="I414" i="1" l="1"/>
  <c r="H414" i="1" s="1"/>
  <c r="C413" i="1"/>
  <c r="AF413" i="1"/>
  <c r="F413" i="1" s="1"/>
  <c r="C414" i="1" l="1"/>
  <c r="AF414" i="1"/>
  <c r="F414" i="1" s="1"/>
  <c r="I415" i="1"/>
  <c r="AF415" i="1" l="1"/>
  <c r="F415" i="1" s="1"/>
  <c r="I416" i="1"/>
  <c r="C415" i="1"/>
  <c r="H415" i="1"/>
  <c r="H416" i="1" l="1"/>
  <c r="AF416" i="1"/>
  <c r="F416" i="1" s="1"/>
  <c r="I417" i="1"/>
  <c r="C416" i="1"/>
  <c r="AF417" i="1" l="1"/>
  <c r="F417" i="1" s="1"/>
  <c r="I418" i="1"/>
  <c r="C417" i="1"/>
  <c r="H417" i="1"/>
  <c r="AF418" i="1" l="1"/>
  <c r="F418" i="1" s="1"/>
  <c r="I419" i="1"/>
  <c r="C418" i="1"/>
  <c r="H418" i="1"/>
  <c r="AF419" i="1" l="1"/>
  <c r="F419" i="1" s="1"/>
  <c r="I420" i="1"/>
  <c r="C419" i="1"/>
  <c r="H419" i="1"/>
  <c r="AF420" i="1" l="1"/>
  <c r="F420" i="1" s="1"/>
  <c r="I421" i="1"/>
  <c r="C420" i="1"/>
  <c r="H420" i="1"/>
  <c r="AF421" i="1" l="1"/>
  <c r="F421" i="1" s="1"/>
  <c r="I422" i="1"/>
  <c r="C421" i="1"/>
  <c r="H421" i="1"/>
  <c r="AF422" i="1" l="1"/>
  <c r="F422" i="1" s="1"/>
  <c r="I423" i="1"/>
  <c r="C422" i="1"/>
  <c r="H422" i="1"/>
  <c r="H423" i="1" l="1"/>
  <c r="C423" i="1"/>
  <c r="I424" i="1"/>
  <c r="H424" i="1" s="1"/>
  <c r="AF423" i="1"/>
  <c r="F423" i="1" s="1"/>
  <c r="AF424" i="1" l="1"/>
  <c r="F424" i="1" s="1"/>
  <c r="I425" i="1"/>
  <c r="H425" i="1" s="1"/>
  <c r="C424" i="1"/>
  <c r="C425" i="1" l="1"/>
  <c r="I426" i="1"/>
  <c r="AF425" i="1"/>
  <c r="F425" i="1" s="1"/>
  <c r="I427" i="1" l="1"/>
  <c r="C426" i="1"/>
  <c r="AF426" i="1"/>
  <c r="F426" i="1" s="1"/>
  <c r="H426" i="1"/>
  <c r="H427" i="1" l="1"/>
  <c r="C427" i="1"/>
  <c r="AF427" i="1"/>
  <c r="F427" i="1" s="1"/>
  <c r="I428" i="1"/>
  <c r="C428" i="1" l="1"/>
  <c r="I429" i="1"/>
  <c r="AF428" i="1"/>
  <c r="F428" i="1" s="1"/>
  <c r="H428" i="1"/>
  <c r="AF429" i="1" l="1"/>
  <c r="F429" i="1" s="1"/>
  <c r="I430" i="1"/>
  <c r="C429" i="1"/>
  <c r="H429" i="1"/>
  <c r="H430" i="1" l="1"/>
  <c r="AF430" i="1"/>
  <c r="F430" i="1" s="1"/>
  <c r="I431" i="1"/>
  <c r="C430" i="1"/>
  <c r="H431" i="1" l="1"/>
  <c r="C431" i="1"/>
  <c r="I432" i="1"/>
  <c r="AF431" i="1"/>
  <c r="F431" i="1" s="1"/>
  <c r="AF432" i="1" l="1"/>
  <c r="F432" i="1" s="1"/>
  <c r="I433" i="1"/>
  <c r="H432" i="1"/>
  <c r="C432" i="1"/>
  <c r="I434" i="1" l="1"/>
  <c r="C433" i="1"/>
  <c r="AF433" i="1"/>
  <c r="F433" i="1" s="1"/>
  <c r="H433" i="1"/>
  <c r="H434" i="1" l="1"/>
  <c r="I435" i="1"/>
  <c r="C434" i="1"/>
  <c r="AF434" i="1"/>
  <c r="F434" i="1" s="1"/>
  <c r="H435" i="1" l="1"/>
  <c r="AF435" i="1"/>
  <c r="F435" i="1" s="1"/>
  <c r="I436" i="1"/>
  <c r="H436" i="1" s="1"/>
  <c r="C435" i="1"/>
  <c r="I437" i="1" l="1"/>
  <c r="C436" i="1"/>
  <c r="AF436" i="1"/>
  <c r="F436" i="1" s="1"/>
  <c r="I438" i="1" l="1"/>
  <c r="C437" i="1"/>
  <c r="AF437" i="1"/>
  <c r="F437" i="1" s="1"/>
  <c r="H437" i="1"/>
  <c r="H438" i="1" l="1"/>
  <c r="AF438" i="1"/>
  <c r="F438" i="1" s="1"/>
  <c r="C438" i="1"/>
  <c r="I439" i="1"/>
  <c r="AF439" i="1" l="1"/>
  <c r="F439" i="1" s="1"/>
  <c r="I440" i="1"/>
  <c r="H439" i="1"/>
  <c r="C439" i="1"/>
  <c r="C440" i="1" l="1"/>
  <c r="I441" i="1"/>
  <c r="AF440" i="1"/>
  <c r="F440" i="1" s="1"/>
  <c r="H440" i="1"/>
  <c r="H441" i="1" l="1"/>
  <c r="C441" i="1"/>
  <c r="AF441" i="1"/>
  <c r="F441" i="1" s="1"/>
  <c r="I442" i="1"/>
  <c r="H442" i="1" l="1"/>
  <c r="I443" i="1"/>
  <c r="AF442" i="1"/>
  <c r="F442" i="1" s="1"/>
  <c r="C442" i="1"/>
  <c r="H443" i="1" l="1"/>
  <c r="C443" i="1"/>
  <c r="AF443" i="1"/>
  <c r="F443" i="1" s="1"/>
  <c r="I444" i="1"/>
  <c r="H444" i="1" s="1"/>
  <c r="I445" i="1" l="1"/>
  <c r="H445" i="1" s="1"/>
  <c r="C444" i="1"/>
  <c r="AF444" i="1"/>
  <c r="F444" i="1" s="1"/>
  <c r="AF445" i="1" l="1"/>
  <c r="F445" i="1" s="1"/>
  <c r="C445" i="1"/>
  <c r="I446" i="1"/>
  <c r="I447" i="1" l="1"/>
  <c r="C446" i="1"/>
  <c r="AF446" i="1"/>
  <c r="F446" i="1" s="1"/>
  <c r="H446" i="1"/>
  <c r="H447" i="1" l="1"/>
  <c r="I448" i="1"/>
  <c r="H448" i="1" s="1"/>
  <c r="AF447" i="1"/>
  <c r="F447" i="1" s="1"/>
  <c r="C447" i="1"/>
  <c r="C448" i="1" l="1"/>
  <c r="I449" i="1"/>
  <c r="AF448" i="1"/>
  <c r="F448" i="1" s="1"/>
  <c r="H449" i="1" l="1"/>
  <c r="I450" i="1"/>
  <c r="C449" i="1"/>
  <c r="AF449" i="1"/>
  <c r="F449" i="1" s="1"/>
  <c r="H450" i="1" l="1"/>
  <c r="AF450" i="1"/>
  <c r="F450" i="1" s="1"/>
  <c r="I451" i="1"/>
  <c r="C450" i="1"/>
  <c r="AF451" i="1" l="1"/>
  <c r="F451" i="1" s="1"/>
  <c r="I452" i="1"/>
  <c r="H452" i="1" s="1"/>
  <c r="C451" i="1"/>
  <c r="H451" i="1"/>
  <c r="I453" i="1" l="1"/>
  <c r="H453" i="1" s="1"/>
  <c r="C452" i="1"/>
  <c r="AF452" i="1"/>
  <c r="F452" i="1" s="1"/>
  <c r="AF453" i="1" l="1"/>
  <c r="F453" i="1" s="1"/>
  <c r="I454" i="1"/>
  <c r="H454" i="1" s="1"/>
  <c r="C453" i="1"/>
  <c r="I455" i="1" l="1"/>
  <c r="H455" i="1" s="1"/>
  <c r="C454" i="1"/>
  <c r="AF454" i="1"/>
  <c r="F454" i="1" s="1"/>
  <c r="I456" i="1" l="1"/>
  <c r="H456" i="1" s="1"/>
  <c r="C455" i="1"/>
  <c r="AF455" i="1"/>
  <c r="F455" i="1" s="1"/>
  <c r="I457" i="1" l="1"/>
  <c r="H457" i="1" s="1"/>
  <c r="C456" i="1"/>
  <c r="AF456" i="1"/>
  <c r="F456" i="1" s="1"/>
  <c r="I458" i="1" l="1"/>
  <c r="H458" i="1" s="1"/>
  <c r="C457" i="1"/>
  <c r="AF457" i="1"/>
  <c r="F457" i="1" s="1"/>
  <c r="AF458" i="1" l="1"/>
  <c r="F458" i="1" s="1"/>
  <c r="C458" i="1"/>
  <c r="I459" i="1"/>
  <c r="AF459" i="1" l="1"/>
  <c r="F459" i="1" s="1"/>
  <c r="I460" i="1"/>
  <c r="C459" i="1"/>
  <c r="H459" i="1"/>
  <c r="AF460" i="1" l="1"/>
  <c r="F460" i="1" s="1"/>
  <c r="I461" i="1"/>
  <c r="C460" i="1"/>
  <c r="H460" i="1"/>
  <c r="AF461" i="1" l="1"/>
  <c r="F461" i="1" s="1"/>
  <c r="I462" i="1"/>
  <c r="C461" i="1"/>
  <c r="H461" i="1"/>
  <c r="H462" i="1" l="1"/>
  <c r="I463" i="1"/>
  <c r="C462" i="1"/>
  <c r="AF462" i="1"/>
  <c r="F462" i="1" s="1"/>
  <c r="H463" i="1" l="1"/>
  <c r="AF463" i="1"/>
  <c r="F463" i="1" s="1"/>
  <c r="I464" i="1"/>
  <c r="C463" i="1"/>
  <c r="C464" i="1" l="1"/>
  <c r="I465" i="1"/>
  <c r="AF464" i="1"/>
  <c r="F464" i="1" s="1"/>
  <c r="H464" i="1"/>
  <c r="H465" i="1" l="1"/>
  <c r="AF465" i="1"/>
  <c r="F465" i="1" s="1"/>
  <c r="I466" i="1"/>
  <c r="C465" i="1"/>
  <c r="H466" i="1" l="1"/>
  <c r="C466" i="1"/>
  <c r="I467" i="1"/>
  <c r="AF466" i="1"/>
  <c r="F466" i="1" s="1"/>
  <c r="AF467" i="1" l="1"/>
  <c r="F467" i="1" s="1"/>
  <c r="H467" i="1"/>
  <c r="I468" i="1"/>
  <c r="C467" i="1"/>
  <c r="C468" i="1" l="1"/>
  <c r="AF468" i="1"/>
  <c r="F468" i="1" s="1"/>
  <c r="I469" i="1"/>
  <c r="H468" i="1"/>
  <c r="C469" i="1" l="1"/>
  <c r="H469" i="1"/>
  <c r="AF469" i="1"/>
  <c r="F469" i="1" s="1"/>
  <c r="I470" i="1"/>
  <c r="C470" i="1" l="1"/>
  <c r="H470" i="1"/>
  <c r="AF470" i="1"/>
  <c r="F470" i="1" s="1"/>
  <c r="I471" i="1"/>
  <c r="H471" i="1" l="1"/>
  <c r="I472" i="1"/>
  <c r="C471" i="1"/>
  <c r="AF471" i="1"/>
  <c r="F471" i="1" s="1"/>
  <c r="AF472" i="1" l="1"/>
  <c r="F472" i="1" s="1"/>
  <c r="C472" i="1"/>
  <c r="I473" i="1"/>
  <c r="H472" i="1"/>
  <c r="C473" i="1" l="1"/>
  <c r="AF473" i="1"/>
  <c r="F473" i="1" s="1"/>
  <c r="I474" i="1"/>
  <c r="H473" i="1"/>
  <c r="H474" i="1" l="1"/>
  <c r="AF474" i="1"/>
  <c r="F474" i="1" s="1"/>
  <c r="I475" i="1"/>
  <c r="C474" i="1"/>
  <c r="H475" i="1" l="1"/>
  <c r="I476" i="1"/>
  <c r="H476" i="1" s="1"/>
  <c r="C475" i="1"/>
  <c r="AF475" i="1"/>
  <c r="F475" i="1" s="1"/>
  <c r="I477" i="1" l="1"/>
  <c r="H477" i="1" s="1"/>
  <c r="C476" i="1"/>
  <c r="AF476" i="1"/>
  <c r="F476" i="1" s="1"/>
  <c r="I478" i="1" l="1"/>
  <c r="H478" i="1" s="1"/>
  <c r="C477" i="1"/>
  <c r="AF477" i="1"/>
  <c r="F477" i="1" s="1"/>
  <c r="I479" i="1" l="1"/>
  <c r="H479" i="1" s="1"/>
  <c r="C478" i="1"/>
  <c r="AF478" i="1"/>
  <c r="F478" i="1" s="1"/>
  <c r="I480" i="1" l="1"/>
  <c r="H480" i="1" s="1"/>
  <c r="C479" i="1"/>
  <c r="AF479" i="1"/>
  <c r="F479" i="1" s="1"/>
  <c r="I481" i="1" l="1"/>
  <c r="H481" i="1" s="1"/>
  <c r="C480" i="1"/>
  <c r="AF480" i="1"/>
  <c r="F480" i="1" s="1"/>
  <c r="I482" i="1" l="1"/>
  <c r="H482" i="1" s="1"/>
  <c r="C481" i="1"/>
  <c r="AF481" i="1"/>
  <c r="F481" i="1" s="1"/>
  <c r="C482" i="1" l="1"/>
  <c r="AF482" i="1"/>
  <c r="F482" i="1" s="1"/>
  <c r="I483" i="1"/>
  <c r="H483" i="1" s="1"/>
  <c r="AF483" i="1" l="1"/>
  <c r="F483" i="1" s="1"/>
  <c r="C483" i="1"/>
  <c r="I484" i="1"/>
  <c r="I485" i="1" l="1"/>
  <c r="C484" i="1"/>
  <c r="AF484" i="1"/>
  <c r="F484" i="1" s="1"/>
  <c r="H484" i="1"/>
  <c r="C485" i="1" l="1"/>
  <c r="H485" i="1"/>
  <c r="AF485" i="1"/>
  <c r="F485" i="1" s="1"/>
  <c r="I486" i="1"/>
  <c r="AF486" i="1" l="1"/>
  <c r="F486" i="1" s="1"/>
  <c r="C486" i="1"/>
  <c r="H486" i="1"/>
  <c r="I487" i="1"/>
  <c r="AF487" i="1" l="1"/>
  <c r="F487" i="1" s="1"/>
  <c r="C487" i="1"/>
  <c r="I488" i="1"/>
  <c r="H487" i="1"/>
  <c r="AF488" i="1" l="1"/>
  <c r="F488" i="1" s="1"/>
  <c r="C488" i="1"/>
  <c r="I489" i="1"/>
  <c r="H488" i="1"/>
  <c r="AF489" i="1" l="1"/>
  <c r="F489" i="1" s="1"/>
  <c r="I490" i="1"/>
  <c r="C489" i="1"/>
  <c r="H489" i="1"/>
  <c r="AF490" i="1" l="1"/>
  <c r="F490" i="1" s="1"/>
  <c r="I491" i="1"/>
  <c r="C490" i="1"/>
  <c r="H490" i="1"/>
  <c r="H491" i="1" l="1"/>
  <c r="AF491" i="1"/>
  <c r="F491" i="1" s="1"/>
  <c r="C491" i="1"/>
  <c r="I492" i="1"/>
  <c r="H492" i="1" s="1"/>
  <c r="AF492" i="1" l="1"/>
  <c r="F492" i="1" s="1"/>
  <c r="C492" i="1"/>
  <c r="I493" i="1"/>
  <c r="AF493" i="1" l="1"/>
  <c r="F493" i="1" s="1"/>
  <c r="I494" i="1"/>
  <c r="C493" i="1"/>
  <c r="H493" i="1"/>
  <c r="C494" i="1" l="1"/>
  <c r="AF494" i="1"/>
  <c r="F494" i="1" s="1"/>
  <c r="I495" i="1"/>
  <c r="H494" i="1"/>
  <c r="H495" i="1" l="1"/>
  <c r="AF495" i="1"/>
  <c r="F495" i="1" s="1"/>
  <c r="I496" i="1"/>
  <c r="H496" i="1" s="1"/>
  <c r="C495" i="1"/>
  <c r="I497" i="1" l="1"/>
  <c r="AF496" i="1"/>
  <c r="F496" i="1" s="1"/>
  <c r="C496" i="1"/>
  <c r="H497" i="1" l="1"/>
  <c r="I498" i="1"/>
  <c r="C497" i="1"/>
  <c r="AF497" i="1"/>
  <c r="F497" i="1" s="1"/>
  <c r="H498" i="1" l="1"/>
  <c r="C498" i="1"/>
  <c r="AF498" i="1"/>
  <c r="F498" i="1" s="1"/>
  <c r="I499" i="1"/>
  <c r="C499" i="1" l="1"/>
  <c r="AF499" i="1"/>
  <c r="F499" i="1" s="1"/>
  <c r="I500" i="1"/>
  <c r="H499" i="1"/>
  <c r="H500" i="1" l="1"/>
  <c r="C500" i="1"/>
  <c r="AF500" i="1"/>
  <c r="F500" i="1" s="1"/>
  <c r="I501" i="1"/>
  <c r="H501" i="1" l="1"/>
  <c r="AF501" i="1"/>
  <c r="F501" i="1" s="1"/>
  <c r="I502" i="1"/>
  <c r="C501" i="1"/>
  <c r="AF502" i="1" l="1"/>
  <c r="F502" i="1" s="1"/>
  <c r="I503" i="1"/>
  <c r="C502" i="1"/>
  <c r="H502" i="1"/>
  <c r="AF503" i="1" l="1"/>
  <c r="F503" i="1" s="1"/>
  <c r="I504" i="1"/>
  <c r="H503" i="1"/>
  <c r="C503" i="1"/>
  <c r="I505" i="1" l="1"/>
  <c r="C504" i="1"/>
  <c r="AF504" i="1"/>
  <c r="F504" i="1" s="1"/>
  <c r="H504" i="1"/>
  <c r="H505" i="1" l="1"/>
  <c r="AF505" i="1"/>
  <c r="F505" i="1" s="1"/>
  <c r="C505" i="1"/>
  <c r="I506" i="1"/>
  <c r="H506" i="1" l="1"/>
  <c r="AF506" i="1"/>
  <c r="F506" i="1" s="1"/>
  <c r="I507" i="1"/>
  <c r="C506" i="1"/>
  <c r="AF507" i="1" l="1"/>
  <c r="F507" i="1" s="1"/>
  <c r="C507" i="1"/>
  <c r="I508" i="1"/>
  <c r="H507" i="1"/>
  <c r="C508" i="1" l="1"/>
  <c r="I509" i="1"/>
  <c r="AF508" i="1"/>
  <c r="F508" i="1" s="1"/>
  <c r="H508" i="1"/>
  <c r="H509" i="1" l="1"/>
  <c r="AF509" i="1"/>
  <c r="F509" i="1" s="1"/>
  <c r="C509" i="1"/>
  <c r="I510" i="1"/>
  <c r="C510" i="1" l="1"/>
  <c r="AF510" i="1"/>
  <c r="F510" i="1" s="1"/>
  <c r="I511" i="1"/>
  <c r="H510" i="1"/>
  <c r="C511" i="1" l="1"/>
  <c r="AF511" i="1"/>
  <c r="F511" i="1" s="1"/>
  <c r="I512" i="1"/>
  <c r="H512" i="1" s="1"/>
  <c r="H511" i="1"/>
  <c r="AF512" i="1" l="1"/>
  <c r="F512" i="1" s="1"/>
  <c r="I513" i="1"/>
  <c r="H513" i="1" s="1"/>
  <c r="C512" i="1"/>
  <c r="C513" i="1" l="1"/>
  <c r="I514" i="1"/>
  <c r="H514" i="1" s="1"/>
  <c r="AF513" i="1"/>
  <c r="F513" i="1" s="1"/>
  <c r="I515" i="1" l="1"/>
  <c r="H515" i="1" s="1"/>
  <c r="C514" i="1"/>
  <c r="AF514" i="1"/>
  <c r="F514" i="1" s="1"/>
  <c r="C515" i="1" l="1"/>
  <c r="AF515" i="1"/>
  <c r="F515" i="1" s="1"/>
  <c r="I516" i="1"/>
  <c r="H516" i="1" s="1"/>
  <c r="I517" i="1" l="1"/>
  <c r="H517" i="1" s="1"/>
  <c r="C516" i="1"/>
  <c r="AF516" i="1"/>
  <c r="F516" i="1" s="1"/>
  <c r="AF517" i="1" l="1"/>
  <c r="F517" i="1" s="1"/>
  <c r="C517" i="1"/>
  <c r="I518" i="1"/>
  <c r="I519" i="1" l="1"/>
  <c r="H518" i="1"/>
  <c r="AF518" i="1"/>
  <c r="F518" i="1" s="1"/>
  <c r="C518" i="1"/>
  <c r="H519" i="1" l="1"/>
  <c r="C519" i="1"/>
  <c r="AF519" i="1"/>
  <c r="F519" i="1" s="1"/>
  <c r="I520" i="1"/>
  <c r="AF520" i="1" l="1"/>
  <c r="F520" i="1" s="1"/>
  <c r="I521" i="1"/>
  <c r="C520" i="1"/>
  <c r="H520" i="1"/>
  <c r="H521" i="1" l="1"/>
  <c r="C521" i="1"/>
  <c r="I522" i="1"/>
  <c r="AF521" i="1"/>
  <c r="F521" i="1" s="1"/>
  <c r="H522" i="1" l="1"/>
  <c r="AF522" i="1"/>
  <c r="F522" i="1" s="1"/>
  <c r="I523" i="1"/>
  <c r="C522" i="1"/>
  <c r="H523" i="1" l="1"/>
  <c r="C523" i="1"/>
  <c r="AF523" i="1"/>
  <c r="F523" i="1" s="1"/>
  <c r="I524" i="1"/>
  <c r="I525" i="1" l="1"/>
  <c r="AF524" i="1"/>
  <c r="F524" i="1" s="1"/>
  <c r="C524" i="1"/>
  <c r="H524" i="1"/>
  <c r="H525" i="1" l="1"/>
  <c r="AF525" i="1"/>
  <c r="F525" i="1" s="1"/>
  <c r="I526" i="1"/>
  <c r="C525" i="1"/>
  <c r="AF526" i="1" l="1"/>
  <c r="F526" i="1" s="1"/>
  <c r="I527" i="1"/>
  <c r="C526" i="1"/>
  <c r="H526" i="1"/>
  <c r="H527" i="1" l="1"/>
  <c r="I528" i="1"/>
  <c r="H528" i="1" s="1"/>
  <c r="C527" i="1"/>
  <c r="AF527" i="1"/>
  <c r="F527" i="1" s="1"/>
  <c r="AF528" i="1" l="1"/>
  <c r="F528" i="1" s="1"/>
  <c r="C528" i="1"/>
  <c r="I529" i="1"/>
  <c r="I530" i="1" l="1"/>
  <c r="H529" i="1"/>
  <c r="AF529" i="1"/>
  <c r="F529" i="1" s="1"/>
  <c r="C529" i="1"/>
  <c r="AF530" i="1" l="1"/>
  <c r="F530" i="1" s="1"/>
  <c r="I531" i="1"/>
  <c r="C530" i="1"/>
  <c r="H530" i="1"/>
  <c r="I532" i="1" l="1"/>
  <c r="H532" i="1" s="1"/>
  <c r="C531" i="1"/>
  <c r="AF531" i="1"/>
  <c r="F531" i="1" s="1"/>
  <c r="H531" i="1"/>
  <c r="I533" i="1" l="1"/>
  <c r="C532" i="1"/>
  <c r="AF532" i="1"/>
  <c r="F532" i="1" s="1"/>
  <c r="AF533" i="1" l="1"/>
  <c r="F533" i="1" s="1"/>
  <c r="C533" i="1"/>
  <c r="I534" i="1"/>
  <c r="H533" i="1"/>
  <c r="I535" i="1" l="1"/>
  <c r="C534" i="1"/>
  <c r="AF534" i="1"/>
  <c r="F534" i="1" s="1"/>
  <c r="H534" i="1"/>
  <c r="H535" i="1" l="1"/>
  <c r="AF535" i="1"/>
  <c r="F535" i="1" s="1"/>
  <c r="I536" i="1"/>
  <c r="H536" i="1" s="1"/>
  <c r="C535" i="1"/>
  <c r="I537" i="1" l="1"/>
  <c r="C536" i="1"/>
  <c r="AF536" i="1"/>
  <c r="F536" i="1" s="1"/>
  <c r="I538" i="1" l="1"/>
  <c r="C537" i="1"/>
  <c r="AF537" i="1"/>
  <c r="F537" i="1" s="1"/>
  <c r="H537" i="1"/>
  <c r="H538" i="1" l="1"/>
  <c r="I539" i="1"/>
  <c r="C538" i="1"/>
  <c r="AF538" i="1"/>
  <c r="F538" i="1" s="1"/>
  <c r="H539" i="1" l="1"/>
  <c r="AF539" i="1"/>
  <c r="F539" i="1" s="1"/>
  <c r="C539" i="1"/>
  <c r="I540" i="1"/>
  <c r="I541" i="1" l="1"/>
  <c r="AF540" i="1"/>
  <c r="F540" i="1" s="1"/>
  <c r="C540" i="1"/>
  <c r="H540" i="1"/>
  <c r="H541" i="1" l="1"/>
  <c r="I542" i="1"/>
  <c r="AF541" i="1"/>
  <c r="F541" i="1" s="1"/>
  <c r="C541" i="1"/>
  <c r="H542" i="1" l="1"/>
  <c r="C542" i="1"/>
  <c r="I543" i="1"/>
  <c r="AF542" i="1"/>
  <c r="F542" i="1" s="1"/>
  <c r="I544" i="1" l="1"/>
  <c r="H544" i="1" s="1"/>
  <c r="C543" i="1"/>
  <c r="AF543" i="1"/>
  <c r="F543" i="1" s="1"/>
  <c r="H543" i="1"/>
  <c r="I545" i="1" l="1"/>
  <c r="H545" i="1" s="1"/>
  <c r="C544" i="1"/>
  <c r="AF544" i="1"/>
  <c r="F544" i="1" s="1"/>
  <c r="AF545" i="1" l="1"/>
  <c r="F545" i="1" s="1"/>
  <c r="C545" i="1"/>
  <c r="I546" i="1"/>
  <c r="H546" i="1" s="1"/>
  <c r="I547" i="1" l="1"/>
  <c r="H547" i="1" s="1"/>
  <c r="C546" i="1"/>
  <c r="AF546" i="1"/>
  <c r="F546" i="1" s="1"/>
  <c r="I548" i="1" l="1"/>
  <c r="H548" i="1" s="1"/>
  <c r="C547" i="1"/>
  <c r="AF547" i="1"/>
  <c r="F547" i="1" s="1"/>
  <c r="I549" i="1" l="1"/>
  <c r="H549" i="1" s="1"/>
  <c r="AF548" i="1"/>
  <c r="F548" i="1" s="1"/>
  <c r="C548" i="1"/>
  <c r="I550" i="1" l="1"/>
  <c r="H550" i="1" s="1"/>
  <c r="AF549" i="1"/>
  <c r="F549" i="1" s="1"/>
  <c r="C549" i="1"/>
  <c r="I551" i="1" l="1"/>
  <c r="H551" i="1" s="1"/>
  <c r="C550" i="1"/>
  <c r="AF550" i="1"/>
  <c r="F550" i="1" s="1"/>
  <c r="I552" i="1" l="1"/>
  <c r="H552" i="1" s="1"/>
  <c r="C551" i="1"/>
  <c r="AF551" i="1"/>
  <c r="F551" i="1" s="1"/>
  <c r="I553" i="1" l="1"/>
  <c r="H553" i="1" s="1"/>
  <c r="AF552" i="1"/>
  <c r="F552" i="1" s="1"/>
  <c r="C552" i="1"/>
  <c r="AF553" i="1" l="1"/>
  <c r="F553" i="1" s="1"/>
  <c r="C553" i="1"/>
  <c r="I554" i="1"/>
  <c r="AF554" i="1" l="1"/>
  <c r="F554" i="1" s="1"/>
  <c r="C554" i="1"/>
  <c r="I555" i="1"/>
  <c r="H554" i="1"/>
  <c r="I556" i="1" l="1"/>
  <c r="C555" i="1"/>
  <c r="H555" i="1"/>
  <c r="AF555" i="1"/>
  <c r="F555" i="1" s="1"/>
  <c r="AF556" i="1" l="1"/>
  <c r="F556" i="1" s="1"/>
  <c r="C556" i="1"/>
  <c r="I557" i="1"/>
  <c r="H556" i="1"/>
  <c r="AF557" i="1" l="1"/>
  <c r="F557" i="1" s="1"/>
  <c r="I558" i="1"/>
  <c r="C557" i="1"/>
  <c r="H557" i="1"/>
  <c r="I559" i="1" l="1"/>
  <c r="AF558" i="1"/>
  <c r="F558" i="1" s="1"/>
  <c r="C558" i="1"/>
  <c r="H558" i="1"/>
  <c r="H559" i="1" l="1"/>
  <c r="AF559" i="1"/>
  <c r="F559" i="1" s="1"/>
  <c r="I560" i="1"/>
  <c r="H560" i="1" s="1"/>
  <c r="C559" i="1"/>
  <c r="AF560" i="1" l="1"/>
  <c r="F560" i="1" s="1"/>
  <c r="I561" i="1"/>
  <c r="C560" i="1"/>
  <c r="I562" i="1" l="1"/>
  <c r="C561" i="1"/>
  <c r="AF561" i="1"/>
  <c r="F561" i="1" s="1"/>
  <c r="H561" i="1"/>
  <c r="H562" i="1" l="1"/>
  <c r="I563" i="1"/>
  <c r="C562" i="1"/>
  <c r="AF562" i="1"/>
  <c r="F562" i="1" s="1"/>
  <c r="H563" i="1" l="1"/>
  <c r="AF563" i="1"/>
  <c r="F563" i="1" s="1"/>
  <c r="I564" i="1"/>
  <c r="H564" i="1" s="1"/>
  <c r="C563" i="1"/>
  <c r="C564" i="1" l="1"/>
  <c r="I565" i="1"/>
  <c r="H565" i="1" s="1"/>
  <c r="AF564" i="1"/>
  <c r="F564" i="1" s="1"/>
  <c r="I566" i="1" l="1"/>
  <c r="H566" i="1" s="1"/>
  <c r="C565" i="1"/>
  <c r="AF565" i="1"/>
  <c r="F565" i="1" s="1"/>
  <c r="AF566" i="1" l="1"/>
  <c r="F566" i="1" s="1"/>
  <c r="C566" i="1"/>
  <c r="I567" i="1"/>
  <c r="AF567" i="1" l="1"/>
  <c r="F567" i="1" s="1"/>
  <c r="H567" i="1"/>
  <c r="I568" i="1"/>
  <c r="C567" i="1"/>
  <c r="I569" i="1" l="1"/>
  <c r="H568" i="1"/>
  <c r="AF568" i="1"/>
  <c r="F568" i="1" s="1"/>
  <c r="C568" i="1"/>
  <c r="AF569" i="1" l="1"/>
  <c r="F569" i="1" s="1"/>
  <c r="I570" i="1"/>
  <c r="H569" i="1"/>
  <c r="C569" i="1"/>
  <c r="AF570" i="1" l="1"/>
  <c r="F570" i="1" s="1"/>
  <c r="I571" i="1"/>
  <c r="H570" i="1"/>
  <c r="C570" i="1"/>
  <c r="AF571" i="1" l="1"/>
  <c r="F571" i="1" s="1"/>
  <c r="I572" i="1"/>
  <c r="H571" i="1"/>
  <c r="C571" i="1"/>
  <c r="I573" i="1" l="1"/>
  <c r="C572" i="1"/>
  <c r="AF572" i="1"/>
  <c r="F572" i="1" s="1"/>
  <c r="H572" i="1"/>
  <c r="H573" i="1" l="1"/>
  <c r="AF573" i="1"/>
  <c r="F573" i="1" s="1"/>
  <c r="I574" i="1"/>
  <c r="C573" i="1"/>
  <c r="H574" i="1" l="1"/>
  <c r="AF574" i="1"/>
  <c r="F574" i="1" s="1"/>
  <c r="I575" i="1"/>
  <c r="C574" i="1"/>
  <c r="H575" i="1" l="1"/>
  <c r="I576" i="1"/>
  <c r="H576" i="1" s="1"/>
  <c r="C575" i="1"/>
  <c r="AF575" i="1"/>
  <c r="F575" i="1" s="1"/>
  <c r="I577" i="1" l="1"/>
  <c r="H577" i="1" s="1"/>
  <c r="C576" i="1"/>
  <c r="AF576" i="1"/>
  <c r="F576" i="1" s="1"/>
  <c r="C577" i="1" l="1"/>
  <c r="I578" i="1"/>
  <c r="AF577" i="1"/>
  <c r="F577" i="1" s="1"/>
  <c r="I579" i="1" l="1"/>
  <c r="H578" i="1"/>
  <c r="C578" i="1"/>
  <c r="AF578" i="1"/>
  <c r="F578" i="1" s="1"/>
  <c r="H579" i="1" l="1"/>
  <c r="C579" i="1"/>
  <c r="I580" i="1"/>
  <c r="AF579" i="1"/>
  <c r="F579" i="1" s="1"/>
  <c r="H580" i="1" l="1"/>
  <c r="I581" i="1"/>
  <c r="C580" i="1"/>
  <c r="AF580" i="1"/>
  <c r="F580" i="1" s="1"/>
  <c r="AF581" i="1" l="1"/>
  <c r="F581" i="1" s="1"/>
  <c r="C581" i="1"/>
  <c r="I582" i="1"/>
  <c r="H581" i="1"/>
  <c r="AF582" i="1" l="1"/>
  <c r="F582" i="1" s="1"/>
  <c r="I583" i="1"/>
  <c r="C582" i="1"/>
  <c r="H582" i="1"/>
  <c r="C583" i="1" l="1"/>
  <c r="I584" i="1"/>
  <c r="AF583" i="1"/>
  <c r="F583" i="1" s="1"/>
  <c r="H583" i="1"/>
  <c r="C584" i="1" l="1"/>
  <c r="H584" i="1"/>
  <c r="AF584" i="1"/>
  <c r="F584" i="1" s="1"/>
  <c r="I585" i="1"/>
  <c r="H585" i="1" l="1"/>
  <c r="C585" i="1"/>
  <c r="I586" i="1"/>
  <c r="AF585" i="1"/>
  <c r="F585" i="1" s="1"/>
  <c r="H586" i="1" l="1"/>
  <c r="C586" i="1"/>
  <c r="AF586" i="1"/>
  <c r="F586" i="1" s="1"/>
  <c r="I587" i="1"/>
  <c r="C587" i="1" l="1"/>
  <c r="I588" i="1"/>
  <c r="H588" i="1" s="1"/>
  <c r="AF587" i="1"/>
  <c r="F587" i="1" s="1"/>
  <c r="H587" i="1"/>
  <c r="C588" i="1" l="1"/>
  <c r="I589" i="1"/>
  <c r="H589" i="1" s="1"/>
  <c r="AF588" i="1"/>
  <c r="F588" i="1" s="1"/>
  <c r="I590" i="1" l="1"/>
  <c r="H590" i="1" s="1"/>
  <c r="C589" i="1"/>
  <c r="AF589" i="1"/>
  <c r="F589" i="1" s="1"/>
  <c r="I591" i="1" l="1"/>
  <c r="C590" i="1"/>
  <c r="AF590" i="1"/>
  <c r="F590" i="1" s="1"/>
  <c r="I592" i="1" l="1"/>
  <c r="H591" i="1"/>
  <c r="C591" i="1"/>
  <c r="AF591" i="1"/>
  <c r="F591" i="1" s="1"/>
  <c r="H592" i="1"/>
  <c r="I593" i="1" l="1"/>
  <c r="C592" i="1"/>
  <c r="AF592" i="1"/>
  <c r="F592" i="1" s="1"/>
  <c r="H593" i="1" l="1"/>
  <c r="I594" i="1"/>
  <c r="AF593" i="1"/>
  <c r="F593" i="1" s="1"/>
  <c r="C593" i="1"/>
  <c r="H594" i="1" l="1"/>
  <c r="C594" i="1"/>
  <c r="AF594" i="1"/>
  <c r="F594" i="1" s="1"/>
  <c r="I595" i="1"/>
  <c r="AF595" i="1" l="1"/>
  <c r="F595" i="1" s="1"/>
  <c r="C595" i="1"/>
  <c r="I596" i="1"/>
  <c r="H596" i="1" s="1"/>
  <c r="H595" i="1"/>
  <c r="AF596" i="1" l="1"/>
  <c r="F596" i="1" s="1"/>
  <c r="C596" i="1"/>
  <c r="I597" i="1"/>
  <c r="C597" i="1" l="1"/>
  <c r="I598" i="1"/>
  <c r="H597" i="1"/>
  <c r="AF597" i="1"/>
  <c r="F597" i="1" s="1"/>
  <c r="H598" i="1" l="1"/>
  <c r="H599" i="1"/>
  <c r="H600" i="1" s="1"/>
  <c r="H601" i="1" s="1"/>
  <c r="C598" i="1"/>
  <c r="AF598" i="1"/>
  <c r="F598" i="1" s="1"/>
</calcChain>
</file>

<file path=xl/sharedStrings.xml><?xml version="1.0" encoding="utf-8"?>
<sst xmlns="http://schemas.openxmlformats.org/spreadsheetml/2006/main" count="3607" uniqueCount="3003">
  <si>
    <t>지은이</t>
    <phoneticPr fontId="1" type="noConversion"/>
  </si>
  <si>
    <t>박영순</t>
  </si>
  <si>
    <t>국어국문학 연구의 현황과 과제</t>
    <phoneticPr fontId="1" type="noConversion"/>
  </si>
  <si>
    <t>박창원</t>
  </si>
  <si>
    <t>국어순화</t>
    <phoneticPr fontId="1" type="noConversion"/>
  </si>
  <si>
    <t>국어와 독어의 정서법에 반영된 표기원칙</t>
    <phoneticPr fontId="1" type="noConversion"/>
  </si>
  <si>
    <t>정동규</t>
  </si>
  <si>
    <t>김의수</t>
  </si>
  <si>
    <t>김의수</t>
    <phoneticPr fontId="1" type="noConversion"/>
  </si>
  <si>
    <t>국어의 격여과 회피 기제에 관하여</t>
    <phoneticPr fontId="1" type="noConversion"/>
  </si>
  <si>
    <t>국어의 관용 표현 연구</t>
    <phoneticPr fontId="1" type="noConversion"/>
  </si>
  <si>
    <t>문금현</t>
  </si>
  <si>
    <t>국어의 기초 어휘 선정에 대한 연구. -신체 영역의 어휘를 중심으로</t>
    <phoneticPr fontId="1" type="noConversion"/>
  </si>
  <si>
    <t>오미정</t>
  </si>
  <si>
    <t>국어의 로마자 표기법 개정시안(2차 수정본, 6월)</t>
    <phoneticPr fontId="1" type="noConversion"/>
  </si>
  <si>
    <t>국어의 로마자 표기법(1984)</t>
    <phoneticPr fontId="1" type="noConversion"/>
  </si>
  <si>
    <t>유혜원</t>
  </si>
  <si>
    <t>이은경</t>
  </si>
  <si>
    <t>국어의 연결 어미 연구</t>
    <phoneticPr fontId="1" type="noConversion"/>
  </si>
  <si>
    <t>이동혁</t>
  </si>
  <si>
    <t>국어의 연어적 의미 연구</t>
    <phoneticPr fontId="1" type="noConversion"/>
  </si>
  <si>
    <t>국어의 접사 체계</t>
    <phoneticPr fontId="1" type="noConversion"/>
  </si>
  <si>
    <t>황화상</t>
  </si>
  <si>
    <t>국어의 중목적격 구문의 구조에 대한 새로운 모색</t>
    <phoneticPr fontId="1" type="noConversion"/>
  </si>
  <si>
    <t>강명윤</t>
    <phoneticPr fontId="1" type="noConversion"/>
  </si>
  <si>
    <t>디위</t>
    <phoneticPr fontId="1" type="noConversion"/>
  </si>
  <si>
    <t>국어의 형태 구조 시론1</t>
    <phoneticPr fontId="1" type="noConversion"/>
  </si>
  <si>
    <t>김양진</t>
    <phoneticPr fontId="1" type="noConversion"/>
  </si>
  <si>
    <t>국어의 보어에 대하여</t>
    <phoneticPr fontId="1" type="noConversion"/>
  </si>
  <si>
    <t>최호철</t>
  </si>
  <si>
    <t>국어의 어근과 형태 분석</t>
    <phoneticPr fontId="1" type="noConversion"/>
  </si>
  <si>
    <t>김일환</t>
  </si>
  <si>
    <t>국어의 자질계층수형도</t>
    <phoneticPr fontId="1" type="noConversion"/>
  </si>
  <si>
    <t>김겁범</t>
    <phoneticPr fontId="1" type="noConversion"/>
  </si>
  <si>
    <t>국어학의 앞날</t>
    <phoneticPr fontId="1" type="noConversion"/>
  </si>
  <si>
    <t>홍윤표</t>
  </si>
  <si>
    <t>국어학사 연구와 자료발굴</t>
    <phoneticPr fontId="1" type="noConversion"/>
  </si>
  <si>
    <t>이광정</t>
  </si>
  <si>
    <t>근대국어 논저 목록 및 목차</t>
    <phoneticPr fontId="1" type="noConversion"/>
  </si>
  <si>
    <t>최정혜</t>
  </si>
  <si>
    <t>한광익</t>
  </si>
  <si>
    <t>근대국어 어휘집 연구</t>
    <phoneticPr fontId="1" type="noConversion"/>
  </si>
  <si>
    <t>연규동</t>
  </si>
  <si>
    <t>김유정</t>
    <phoneticPr fontId="1" type="noConversion"/>
  </si>
  <si>
    <t>기계번역에서의 시제처리</t>
    <phoneticPr fontId="1" type="noConversion"/>
  </si>
  <si>
    <t>까지' '조차' '마저'의 의미 구조 분석</t>
    <phoneticPr fontId="1" type="noConversion"/>
  </si>
  <si>
    <t>나은영</t>
  </si>
  <si>
    <t>꽃·풀·별의 성조론</t>
    <phoneticPr fontId="1" type="noConversion"/>
  </si>
  <si>
    <t>김주원</t>
  </si>
  <si>
    <t>나와 국어 초분절음 연구의 첫걸음</t>
    <phoneticPr fontId="1" type="noConversion"/>
  </si>
  <si>
    <t>김영만</t>
  </si>
  <si>
    <t>내포문에서의 주제화 제약과 정보 구조</t>
    <phoneticPr fontId="1" type="noConversion"/>
  </si>
  <si>
    <t>한정한</t>
  </si>
  <si>
    <t>유성은</t>
  </si>
  <si>
    <t>&lt;노박집람&gt;과 &lt;노걸대&gt;·&lt;박통사&gt;의 구본</t>
    <phoneticPr fontId="1" type="noConversion"/>
  </si>
  <si>
    <t>정광</t>
  </si>
  <si>
    <t>논술 평가 기준 설정 연구</t>
    <phoneticPr fontId="1" type="noConversion"/>
  </si>
  <si>
    <t>원진숙</t>
  </si>
  <si>
    <t>-는' 주제화에 대한 생성언어학(HPSG)적 분석</t>
    <phoneticPr fontId="1" type="noConversion"/>
  </si>
  <si>
    <t>서태길</t>
  </si>
  <si>
    <t>단어 의미의 구성과 의미 확장 원리</t>
    <phoneticPr fontId="1" type="noConversion"/>
  </si>
  <si>
    <t>최경봉</t>
  </si>
  <si>
    <t>ㄱ</t>
    <phoneticPr fontId="1" type="noConversion"/>
  </si>
  <si>
    <t>ㄴ</t>
    <phoneticPr fontId="1" type="noConversion"/>
  </si>
  <si>
    <t>ㄷ</t>
    <phoneticPr fontId="1" type="noConversion"/>
  </si>
  <si>
    <t>ㄹ</t>
    <phoneticPr fontId="1" type="noConversion"/>
  </si>
  <si>
    <t>ㅁ</t>
    <phoneticPr fontId="1" type="noConversion"/>
  </si>
  <si>
    <t>ㅅ</t>
    <phoneticPr fontId="1" type="noConversion"/>
  </si>
  <si>
    <t>ㅇ</t>
    <phoneticPr fontId="1" type="noConversion"/>
  </si>
  <si>
    <t>ㅈ</t>
    <phoneticPr fontId="1" type="noConversion"/>
  </si>
  <si>
    <t>ㅊ</t>
    <phoneticPr fontId="1" type="noConversion"/>
  </si>
  <si>
    <t>ㅋ</t>
    <phoneticPr fontId="1" type="noConversion"/>
  </si>
  <si>
    <t>ㅌ</t>
    <phoneticPr fontId="1" type="noConversion"/>
  </si>
  <si>
    <t>ㅍ</t>
    <phoneticPr fontId="1" type="noConversion"/>
  </si>
  <si>
    <r>
      <t>『노걸대』</t>
    </r>
    <r>
      <rPr>
        <sz val="8"/>
        <color theme="1"/>
        <rFont val="맑은 고딕"/>
        <family val="3"/>
        <charset val="136"/>
        <scheme val="minor"/>
      </rPr>
      <t>‧</t>
    </r>
    <r>
      <rPr>
        <sz val="8"/>
        <color theme="1"/>
        <rFont val="맑은 고딕"/>
        <family val="3"/>
        <charset val="129"/>
        <scheme val="minor"/>
      </rPr>
      <t>『박통사』에 보이는 “적”와 “저”의 용법 고찰</t>
    </r>
    <phoneticPr fontId="1" type="noConversion"/>
  </si>
  <si>
    <t>단위성 명사에 대하여</t>
    <phoneticPr fontId="1" type="noConversion"/>
  </si>
  <si>
    <t>대다, 가다, 보다, 서다, 들다'의 의미에 대하여</t>
    <phoneticPr fontId="1" type="noConversion"/>
  </si>
  <si>
    <t>대우 표시 어휘의 사적인 연구</t>
    <phoneticPr fontId="1" type="noConversion"/>
  </si>
  <si>
    <t>독립신문 47호(1897.4.22)</t>
    <phoneticPr fontId="1" type="noConversion"/>
  </si>
  <si>
    <t>김무림</t>
  </si>
  <si>
    <t>동사의 문장 관련성에 대하여</t>
    <phoneticPr fontId="1" type="noConversion"/>
  </si>
  <si>
    <t>정주리</t>
    <phoneticPr fontId="1" type="noConversion"/>
  </si>
  <si>
    <t>동아시아 지역의 언어관</t>
    <phoneticPr fontId="1" type="noConversion"/>
  </si>
  <si>
    <t>심소희</t>
  </si>
  <si>
    <t>두 가지 의문문의 문미 억양에 대한 실험음성학적 연구</t>
    <phoneticPr fontId="1" type="noConversion"/>
  </si>
  <si>
    <t>정명숙</t>
  </si>
  <si>
    <t>두시언해 한자어 연구</t>
    <phoneticPr fontId="1" type="noConversion"/>
  </si>
  <si>
    <t>조남호</t>
  </si>
  <si>
    <t>두자음 ㄴ,ㄹ,ㅇ(zero)의 음운론적 재고</t>
    <phoneticPr fontId="1" type="noConversion"/>
  </si>
  <si>
    <t>김동례</t>
  </si>
  <si>
    <t>한국어학회</t>
    <phoneticPr fontId="1" type="noConversion"/>
  </si>
  <si>
    <t>한글날발자취</t>
    <phoneticPr fontId="1" type="noConversion"/>
  </si>
  <si>
    <t>누리그물 한말글 모임</t>
  </si>
  <si>
    <t>우리 말글 독립 선언서</t>
    <phoneticPr fontId="1" type="noConversion"/>
  </si>
  <si>
    <t>한자를 쓰는 것이 왜 문제인가</t>
    <phoneticPr fontId="1" type="noConversion"/>
  </si>
  <si>
    <t>송영상</t>
  </si>
  <si>
    <t>송영상</t>
    <phoneticPr fontId="1" type="noConversion"/>
  </si>
  <si>
    <t>우리말 문법 용어</t>
    <phoneticPr fontId="1" type="noConversion"/>
  </si>
  <si>
    <t>김태영</t>
    <phoneticPr fontId="1" type="noConversion"/>
  </si>
  <si>
    <t>낱셈 이야기</t>
    <phoneticPr fontId="1" type="noConversion"/>
  </si>
  <si>
    <t>훈민정음서문</t>
    <phoneticPr fontId="1" type="noConversion"/>
  </si>
  <si>
    <t>말과 글이 다른점</t>
    <phoneticPr fontId="1" type="noConversion"/>
  </si>
  <si>
    <t>이희승 국어사전 문제 많다</t>
    <phoneticPr fontId="1" type="noConversion"/>
  </si>
  <si>
    <t>김슬옹</t>
    <phoneticPr fontId="1" type="noConversion"/>
  </si>
  <si>
    <t>고영근</t>
  </si>
  <si>
    <t>한글 한자 논점정리</t>
    <phoneticPr fontId="1" type="noConversion"/>
  </si>
  <si>
    <t>한자 나란히 쓰기를 반대 합니다</t>
    <phoneticPr fontId="1" type="noConversion"/>
  </si>
  <si>
    <t>한글, 한자, 영어를 논하기 앞서 짚어 보아야 할 것들</t>
    <phoneticPr fontId="1" type="noConversion"/>
  </si>
  <si>
    <t>한자를 쓰지 말아야 하는 까닭 다섯 가지</t>
    <phoneticPr fontId="1" type="noConversion"/>
  </si>
  <si>
    <t>토박이말 이야기</t>
    <phoneticPr fontId="1" type="noConversion"/>
  </si>
  <si>
    <t>[묻고 답하기]한자 혼용은 몰라도 한자 병용, 한자 교육까지 반대할 것은 없지 않나요</t>
    <phoneticPr fontId="1" type="noConversion"/>
  </si>
  <si>
    <t>교육부는 그렇게 할 일이 없는가</t>
    <phoneticPr fontId="1" type="noConversion"/>
  </si>
  <si>
    <t>공개 청원 일부 모음</t>
    <phoneticPr fontId="1" type="noConversion"/>
  </si>
  <si>
    <t>한의학개론</t>
    <phoneticPr fontId="1" type="noConversion"/>
  </si>
  <si>
    <t>구종우</t>
  </si>
  <si>
    <t>과학적' 국어학 비판</t>
    <phoneticPr fontId="1" type="noConversion"/>
  </si>
  <si>
    <t>김영환</t>
    <phoneticPr fontId="1" type="noConversion"/>
  </si>
  <si>
    <t>한글이름 짓기법</t>
    <phoneticPr fontId="1" type="noConversion"/>
  </si>
  <si>
    <t>한글이름 짓기의 실제</t>
    <phoneticPr fontId="1" type="noConversion"/>
  </si>
  <si>
    <t>한글이름에 대해서…</t>
    <phoneticPr fontId="1" type="noConversion"/>
  </si>
  <si>
    <t>이슬기</t>
    <phoneticPr fontId="1" type="noConversion"/>
  </si>
  <si>
    <t>14세기 문법형태 ‘-거/어-’의 교체에 대하여</t>
    <phoneticPr fontId="1" type="noConversion"/>
  </si>
  <si>
    <t>김영욱</t>
  </si>
  <si>
    <t>15세기 음운이론의 연구</t>
    <phoneticPr fontId="1" type="noConversion"/>
  </si>
  <si>
    <t>강창석</t>
  </si>
  <si>
    <t>15세기의 문법 의식에 대하여</t>
    <phoneticPr fontId="1" type="noConversion"/>
  </si>
  <si>
    <t>조규태</t>
  </si>
  <si>
    <t>17세기 국어 사전' 표제어 모음</t>
    <phoneticPr fontId="1" type="noConversion"/>
  </si>
  <si>
    <t>18세기 여성 교훈서의 언어학적 비교 연구</t>
    <phoneticPr fontId="1" type="noConversion"/>
  </si>
  <si>
    <t>권인영</t>
  </si>
  <si>
    <t>1930년대 시의 공간 연구</t>
    <phoneticPr fontId="1" type="noConversion"/>
  </si>
  <si>
    <t>김도희</t>
  </si>
  <si>
    <t>1940년대 결어</t>
    <phoneticPr fontId="1" type="noConversion"/>
  </si>
  <si>
    <t>21세기 민족정체성과 국어교육</t>
    <phoneticPr fontId="1" type="noConversion"/>
  </si>
  <si>
    <t>우한용</t>
  </si>
  <si>
    <t>21 세기의 『문법』</t>
    <phoneticPr fontId="1" type="noConversion"/>
  </si>
  <si>
    <t>김광해</t>
  </si>
  <si>
    <t>50돌 뒤 10년의 한글 학회 발자취(한글학회. 1981)</t>
    <phoneticPr fontId="1" type="noConversion"/>
  </si>
  <si>
    <t>97년도 국어학 연구 업적</t>
    <phoneticPr fontId="1" type="noConversion"/>
  </si>
  <si>
    <t>중국어와 한국어의 문법적 특성 대조 연구</t>
    <phoneticPr fontId="1" type="noConversion"/>
  </si>
  <si>
    <t>박종한</t>
  </si>
  <si>
    <t>국어의 격과 조사(목록)</t>
    <phoneticPr fontId="1" type="noConversion"/>
  </si>
  <si>
    <t>중학생들의 어휘력 조사를 통해 본 어휘 교육의 필요성</t>
    <phoneticPr fontId="1" type="noConversion"/>
  </si>
  <si>
    <t>&lt;지주회시&gt;의 현실 비판적 성격</t>
    <phoneticPr fontId="1" type="noConversion"/>
  </si>
  <si>
    <t>장양수</t>
  </si>
  <si>
    <t>직업전문어의 특성과 유형 고찰</t>
    <phoneticPr fontId="1" type="noConversion"/>
  </si>
  <si>
    <t>강우규</t>
    <phoneticPr fontId="1" type="noConversion"/>
  </si>
  <si>
    <t>정우선</t>
    <phoneticPr fontId="1" type="noConversion"/>
  </si>
  <si>
    <t>김현자</t>
  </si>
  <si>
    <t>진리조건의미론</t>
    <phoneticPr fontId="1" type="noConversion"/>
  </si>
  <si>
    <t>이찬경</t>
  </si>
  <si>
    <t>국어의 로마자 표기법(2000. 문화관광부)</t>
    <phoneticPr fontId="1" type="noConversion"/>
  </si>
  <si>
    <t>문화관광부</t>
    <phoneticPr fontId="1" type="noConversion"/>
  </si>
  <si>
    <t>국어의 로마자 표기법과 해설(2000. 문화관광부)</t>
    <phoneticPr fontId="1" type="noConversion"/>
  </si>
  <si>
    <t>중세 국어의 보조용언에 대한 연구</t>
    <phoneticPr fontId="1" type="noConversion"/>
  </si>
  <si>
    <t>손세모돌</t>
  </si>
  <si>
    <t>지장경언해</t>
    <phoneticPr fontId="1" type="noConversion"/>
  </si>
  <si>
    <t>허재영</t>
  </si>
  <si>
    <t>진쇽명의록언해</t>
    <phoneticPr fontId="1" type="noConversion"/>
  </si>
  <si>
    <t>진주 지역어의 모음 체계에 대하여</t>
    <phoneticPr fontId="1" type="noConversion"/>
  </si>
  <si>
    <t>질의 응답 자료집</t>
    <phoneticPr fontId="1" type="noConversion"/>
  </si>
  <si>
    <t>&lt;천변풍경&gt;의 사대소설적 성격</t>
    <phoneticPr fontId="1" type="noConversion"/>
  </si>
  <si>
    <t>『청록집』의 변용적 심상에 관한 연구</t>
    <phoneticPr fontId="1" type="noConversion"/>
  </si>
  <si>
    <t>이문걸</t>
  </si>
  <si>
    <t>『청록집』의 원형적 심상에 관한 연구</t>
    <phoneticPr fontId="1" type="noConversion"/>
  </si>
  <si>
    <t>첩해몽어</t>
    <phoneticPr fontId="1" type="noConversion"/>
  </si>
  <si>
    <t>첩해신어</t>
    <phoneticPr fontId="1" type="noConversion"/>
  </si>
  <si>
    <t>최적이론으로 분석한 한국어 속의 영어 차용어의 음운 연구</t>
    <phoneticPr fontId="1" type="noConversion"/>
  </si>
  <si>
    <t>홍혜정</t>
  </si>
  <si>
    <t>충남 방언 연구</t>
    <phoneticPr fontId="1" type="noConversion"/>
  </si>
  <si>
    <t>이원직</t>
  </si>
  <si>
    <t>침팬지의 언어</t>
    <phoneticPr fontId="1" type="noConversion"/>
  </si>
  <si>
    <t>최수경</t>
  </si>
  <si>
    <t>하영진</t>
    <phoneticPr fontId="1" type="noConversion"/>
  </si>
  <si>
    <t>카오스에서 코스모스로 전환하는 신화적 텍스트의 '새'</t>
    <phoneticPr fontId="1" type="noConversion"/>
  </si>
  <si>
    <t>컴퓨터 용어 한글화 과정 자료</t>
    <phoneticPr fontId="1" type="noConversion"/>
  </si>
  <si>
    <t>김효숙</t>
  </si>
  <si>
    <t>김지은</t>
  </si>
  <si>
    <t>송윤경</t>
  </si>
  <si>
    <t>정경식</t>
  </si>
  <si>
    <t>정창욱</t>
    <phoneticPr fontId="1" type="noConversion"/>
  </si>
  <si>
    <t>컴퓨터 통신언어의 사회언어학적 연구</t>
    <phoneticPr fontId="1" type="noConversion"/>
  </si>
  <si>
    <t>컴퓨터 통신어 연구</t>
    <phoneticPr fontId="1" type="noConversion"/>
  </si>
  <si>
    <t>인하대학교</t>
    <phoneticPr fontId="1" type="noConversion"/>
  </si>
  <si>
    <t>탐구학습의 실제</t>
    <phoneticPr fontId="1" type="noConversion"/>
  </si>
  <si>
    <t>텔레비전 방송 토론의 대화 분석</t>
    <phoneticPr fontId="1" type="noConversion"/>
  </si>
  <si>
    <t>장철진</t>
  </si>
  <si>
    <t>텔레비전 자막에 쓰인 문자 언어의 문제</t>
    <phoneticPr fontId="1" type="noConversion"/>
  </si>
  <si>
    <t>이주행</t>
  </si>
  <si>
    <t>이주행</t>
    <phoneticPr fontId="1" type="noConversion"/>
  </si>
  <si>
    <t>토박이말 사전</t>
    <phoneticPr fontId="1" type="noConversion"/>
  </si>
  <si>
    <t>토씨 '-의'의 연구</t>
    <phoneticPr fontId="1" type="noConversion"/>
  </si>
  <si>
    <t>김준희</t>
  </si>
  <si>
    <t>통일 대비 국어 교육</t>
    <phoneticPr fontId="1" type="noConversion"/>
  </si>
  <si>
    <t>퇴계의 산수소품 연구</t>
    <phoneticPr fontId="1" type="noConversion"/>
  </si>
  <si>
    <t>손오규</t>
    <phoneticPr fontId="1" type="noConversion"/>
  </si>
  <si>
    <t>《표준국어대사전》 단어별 어원 정보</t>
    <phoneticPr fontId="1" type="noConversion"/>
  </si>
  <si>
    <t>《표준국어대사전》 의성의태어 목록</t>
    <phoneticPr fontId="1" type="noConversion"/>
  </si>
  <si>
    <t>《표준국어대사전》 이두 목록</t>
    <phoneticPr fontId="1" type="noConversion"/>
  </si>
  <si>
    <t>《표준국어대사전》 편찬 백서</t>
    <phoneticPr fontId="1" type="noConversion"/>
  </si>
  <si>
    <t>《표준국어대사전》 편찬 지침 Ⅱ</t>
    <phoneticPr fontId="1" type="noConversion"/>
  </si>
  <si>
    <t>《표준국어대사전》 편찬용 어원 정보 자료</t>
    <phoneticPr fontId="1" type="noConversion"/>
  </si>
  <si>
    <t>《표준국어대사전》 표준어 검토 목록</t>
    <phoneticPr fontId="1" type="noConversion"/>
  </si>
  <si>
    <t>《표준국어대사전》 외래어 표기 용례와 동사 활용표[목록]</t>
    <phoneticPr fontId="1" type="noConversion"/>
  </si>
  <si>
    <t>표준 국어 대사전에 대한 글 몇</t>
    <phoneticPr fontId="1" type="noConversion"/>
  </si>
  <si>
    <t>새국어생활</t>
    <phoneticPr fontId="1" type="noConversion"/>
  </si>
  <si>
    <t>표준어 모음</t>
    <phoneticPr fontId="1" type="noConversion"/>
  </si>
  <si>
    <t>박동근</t>
    <phoneticPr fontId="1" type="noConversion"/>
  </si>
  <si>
    <t>표준어와 언어정책론</t>
    <phoneticPr fontId="1" type="noConversion"/>
  </si>
  <si>
    <t>풀이씨의 특성</t>
    <phoneticPr fontId="1" type="noConversion"/>
  </si>
  <si>
    <t>류수현</t>
    <phoneticPr fontId="1" type="noConversion"/>
  </si>
  <si>
    <t>프랑스어 사용에 관한 법안(번역문)</t>
    <phoneticPr fontId="1" type="noConversion"/>
  </si>
  <si>
    <t>피씨통신언어의 변화양상</t>
    <phoneticPr fontId="1" type="noConversion"/>
  </si>
  <si>
    <t>김현주</t>
    <phoneticPr fontId="1" type="noConversion"/>
  </si>
  <si>
    <t>피씨 통신의 언어 실태</t>
    <phoneticPr fontId="1" type="noConversion"/>
  </si>
  <si>
    <t>한계어의 남방 기원 문제</t>
    <phoneticPr fontId="1" type="noConversion"/>
  </si>
  <si>
    <t>도수희</t>
    <phoneticPr fontId="1" type="noConversion"/>
  </si>
  <si>
    <t>한국 사회계층별 언어 특성에 관한 연구</t>
    <phoneticPr fontId="1" type="noConversion"/>
  </si>
  <si>
    <t>한국 어문 규정집</t>
    <phoneticPr fontId="1" type="noConversion"/>
  </si>
  <si>
    <t>한국 현대시와 공간의 해석</t>
    <phoneticPr fontId="1" type="noConversion"/>
  </si>
  <si>
    <t>이문걸</t>
    <phoneticPr fontId="1" type="noConversion"/>
  </si>
  <si>
    <t>한국 현대시의 모더니즘적 성격</t>
    <phoneticPr fontId="1" type="noConversion"/>
  </si>
  <si>
    <t>김창근</t>
    <phoneticPr fontId="1" type="noConversion"/>
  </si>
  <si>
    <t>한국어 대화에 나타나는 지시의 불명확성과 해석법</t>
    <phoneticPr fontId="1" type="noConversion"/>
  </si>
  <si>
    <t>김지영</t>
    <phoneticPr fontId="1" type="noConversion"/>
  </si>
  <si>
    <t>박민정</t>
    <phoneticPr fontId="1" type="noConversion"/>
  </si>
  <si>
    <t>한국어 동사의 의미 자질 분석</t>
    <phoneticPr fontId="1" type="noConversion"/>
  </si>
  <si>
    <t>김기호</t>
    <phoneticPr fontId="1" type="noConversion"/>
  </si>
  <si>
    <t>신지영</t>
    <phoneticPr fontId="1" type="noConversion"/>
  </si>
  <si>
    <t>이봉원</t>
    <phoneticPr fontId="1" type="noConversion"/>
  </si>
  <si>
    <t>이용주</t>
    <phoneticPr fontId="1" type="noConversion"/>
  </si>
  <si>
    <t>한국어 방언 음성 데이터베이스의 설계·구축 및 응용 방안 연구</t>
    <phoneticPr fontId="1" type="noConversion"/>
  </si>
  <si>
    <t>한국어 사전 편찬 참고 문헌 목록</t>
    <phoneticPr fontId="1" type="noConversion"/>
  </si>
  <si>
    <t>한국어 차용어 음운론에 대한 최적성 이론 분석</t>
    <phoneticPr fontId="1" type="noConversion"/>
  </si>
  <si>
    <t>강옥미</t>
    <phoneticPr fontId="1" type="noConversion"/>
  </si>
  <si>
    <t>훈민정음해례와 훈민정음언해</t>
    <phoneticPr fontId="1" type="noConversion"/>
  </si>
  <si>
    <t>국어의 로마자 표기법 (개정 시안)-시행되지 않는 것임</t>
    <phoneticPr fontId="1" type="noConversion"/>
  </si>
  <si>
    <t>이진아</t>
  </si>
  <si>
    <t>훈민정음의 창제에 대한 비밀</t>
    <phoneticPr fontId="1" type="noConversion"/>
  </si>
  <si>
    <t>훈민정음의 제자 원리에 대하여</t>
    <phoneticPr fontId="1" type="noConversion"/>
  </si>
  <si>
    <t>안병희</t>
    <phoneticPr fontId="1" type="noConversion"/>
  </si>
  <si>
    <t>훈민정음의 문자론적 의의</t>
    <phoneticPr fontId="1" type="noConversion"/>
  </si>
  <si>
    <t>우메다 히로유키</t>
  </si>
  <si>
    <t>훈민정음에 쓰인 낱말풀이</t>
    <phoneticPr fontId="1" type="noConversion"/>
  </si>
  <si>
    <t>훈민정음과 문맹 퇴치</t>
    <phoneticPr fontId="1" type="noConversion"/>
  </si>
  <si>
    <t>훈민정음과 다른 문자 체계의 비교</t>
    <phoneticPr fontId="1" type="noConversion"/>
  </si>
  <si>
    <t>칸노 히로 토미</t>
    <phoneticPr fontId="1" type="noConversion"/>
  </si>
  <si>
    <t>훈민정음(원본)</t>
    <phoneticPr fontId="1" type="noConversion"/>
  </si>
  <si>
    <t>훈민정음(번역)</t>
    <phoneticPr fontId="1" type="noConversion"/>
  </si>
  <si>
    <t>훈민정음 풀이</t>
    <phoneticPr fontId="1" type="noConversion"/>
  </si>
  <si>
    <t>조규태</t>
    <phoneticPr fontId="1" type="noConversion"/>
  </si>
  <si>
    <t>훈민정음 창제와 상상력</t>
    <phoneticPr fontId="1" type="noConversion"/>
  </si>
  <si>
    <t>훈민정음 연구의 성과와 과제</t>
    <phoneticPr fontId="1" type="noConversion"/>
  </si>
  <si>
    <t>강창석</t>
    <phoneticPr fontId="1" type="noConversion"/>
  </si>
  <si>
    <t>훈민정음 언해본(희방사본)의 희방사를 찾아서</t>
    <phoneticPr fontId="1" type="noConversion"/>
  </si>
  <si>
    <t>훈민정음 글자모양설</t>
    <phoneticPr fontId="1" type="noConversion"/>
  </si>
  <si>
    <t>김정수</t>
    <phoneticPr fontId="1" type="noConversion"/>
  </si>
  <si>
    <t>훈민 정음 "ㅇ"의 소릿값</t>
    <phoneticPr fontId="1" type="noConversion"/>
  </si>
  <si>
    <t>김경숙</t>
    <phoneticPr fontId="1" type="noConversion"/>
  </si>
  <si>
    <t>효모에 반영된 상고 한어 복성모 *s-</t>
    <phoneticPr fontId="1" type="noConversion"/>
  </si>
  <si>
    <t>환단고기</t>
    <phoneticPr fontId="1" type="noConversion"/>
  </si>
  <si>
    <t>강명원</t>
  </si>
  <si>
    <t>안인숙</t>
    <phoneticPr fontId="1" type="noConversion"/>
  </si>
  <si>
    <t>화행이론</t>
    <phoneticPr fontId="1" type="noConversion"/>
  </si>
  <si>
    <t>화순 지역어의 음운론적 연구</t>
    <phoneticPr fontId="1" type="noConversion"/>
  </si>
  <si>
    <t>정인호</t>
    <phoneticPr fontId="1" type="noConversion"/>
  </si>
  <si>
    <t>화법 지도의 이론과 실제</t>
    <phoneticPr fontId="1" type="noConversion"/>
  </si>
  <si>
    <t>화법교육론(1)-1장 화법의 유형</t>
    <phoneticPr fontId="1" type="noConversion"/>
  </si>
  <si>
    <t>화법교육론(2)-2장 화법 지도의 실제</t>
    <phoneticPr fontId="1" type="noConversion"/>
  </si>
  <si>
    <t>화법 교수-학습론</t>
    <phoneticPr fontId="1" type="noConversion"/>
  </si>
  <si>
    <t>홍보문 작성법</t>
    <phoneticPr fontId="1" type="noConversion"/>
  </si>
  <si>
    <t>이주행</t>
    <phoneticPr fontId="1" type="noConversion"/>
  </si>
  <si>
    <t>형태론(조어론) 연구 목록(1910~1999), 모두 1001편</t>
    <phoneticPr fontId="1" type="noConversion"/>
  </si>
  <si>
    <t>형용사 유의어의 뜻풀이 정교화 방안에 대한 연구</t>
    <phoneticPr fontId="1" type="noConversion"/>
  </si>
  <si>
    <t>김광해</t>
    <phoneticPr fontId="1" type="noConversion"/>
  </si>
  <si>
    <t>진주하씨 묘 한글 간찰의 문장종결법</t>
  </si>
  <si>
    <t>김창근</t>
    <phoneticPr fontId="1" type="noConversion"/>
  </si>
  <si>
    <t>현대시의 모순어법 연구</t>
    <phoneticPr fontId="1" type="noConversion"/>
  </si>
  <si>
    <t>[묻고 답하기]한자 혼용은 몰라도 한자 병용, 한자 교육까지 반대할 것은 없지 않나요.zip</t>
  </si>
  <si>
    <t>14세기 문법형태 '-거' '어-'의 교체에 대하여.hwp</t>
  </si>
  <si>
    <t>15세기의 문법 의식에 대하여.hwp</t>
  </si>
  <si>
    <t>'17세기 국어 사전' 표제어 모음.zip</t>
  </si>
  <si>
    <t>18세기 여성 교훈서의 언어학적 비교 연구.hwp</t>
  </si>
  <si>
    <t>21세기 민족정체성과 국어교육.hwp</t>
  </si>
  <si>
    <t>50돌 뒤 10년의 한글 학회 발자취(한글 학회. 1981).hwp</t>
  </si>
  <si>
    <t>97년도 국어학 연구 업적(국어 연구원).hwp</t>
  </si>
  <si>
    <t>1930년대 시의 공간 연구.hwp</t>
  </si>
  <si>
    <t>1940년대 결어.hwp</t>
  </si>
  <si>
    <t>공개 청원 일부 모음.zip</t>
  </si>
  <si>
    <t>'과학적' 국어학 비판.zip</t>
  </si>
  <si>
    <t>교육부는 그렇게 할 일이 없는가.zip</t>
  </si>
  <si>
    <t>국립국어연구원_질의응답자료집.doc</t>
  </si>
  <si>
    <t>국어교육과 한국어 교육</t>
    <phoneticPr fontId="1" type="noConversion"/>
  </si>
  <si>
    <t>국어국문학_연구의_현황과_과제.hwp</t>
  </si>
  <si>
    <t>국어순화.HWP</t>
  </si>
  <si>
    <t>국어와 독어의 정서법에 반영된 표기 원칙.hwp</t>
  </si>
  <si>
    <t>국어의 격과 조사(목록).hwp</t>
  </si>
  <si>
    <t>국어의 격여과 회피 기제에 관하여(자립격의 정립을 위하여).hwp</t>
  </si>
  <si>
    <t>국어의 관용 표현 연구.hwp</t>
  </si>
  <si>
    <t>국어의 기초 어휘 선정에 대한 연구. -신체 영역의 어휘를 중심으로.hwp</t>
  </si>
  <si>
    <t>국어의 로마자 표기법 (개정 시안)-시행되지 않는 것임.hwp</t>
  </si>
  <si>
    <t>국어의 로마자 표기법 개정시안(2차 수정본, 6월).hwp</t>
  </si>
  <si>
    <t>국어의 로마자 표기법(1984).hwp</t>
  </si>
  <si>
    <t>국어의 로마자 표기법(2000. 문화관광부).zip</t>
  </si>
  <si>
    <t>국어의 로마자 표기법과 해설(2000. 문화관광부).zip</t>
  </si>
  <si>
    <t>국어의 연결 어미 연구.zip</t>
  </si>
  <si>
    <t>국어의 연어적 의미 연구.hwp</t>
  </si>
  <si>
    <t>국어의 접사 체계.pdf</t>
  </si>
  <si>
    <t>국어의 중목적격 구문의 구조에 대한 새로운 모색.hwp</t>
  </si>
  <si>
    <t>국어의 형태 구조 시론(1).pdf</t>
  </si>
  <si>
    <t>국어의_보어에_대하여.pdf</t>
  </si>
  <si>
    <t>국어의_어근과_형태_분석.hwp</t>
  </si>
  <si>
    <t>국어의_자질계층수형도.pdf</t>
  </si>
  <si>
    <t>국어학 연구의 앞날.hwp</t>
  </si>
  <si>
    <t>국어학사_연구와_자료 발굴.pdf</t>
  </si>
  <si>
    <t>근대 국어 관련 논문 목록.hwp</t>
  </si>
  <si>
    <t>근대국어 어휘집 연구.hwp</t>
  </si>
  <si>
    <t>기계번역에서의 시제 처리.pdf</t>
  </si>
  <si>
    <t>'까지' '조차' '마저'의 의미 구조 분석.hwp</t>
  </si>
  <si>
    <t>꽃_풀_별의_성조론.pdf</t>
  </si>
  <si>
    <t>나와_국어_초분절음_연구의_첫걸음__국어학의_주변을_맴돌다_보낸_세월.pdf</t>
  </si>
  <si>
    <t>낱셈 이야기.zip</t>
  </si>
  <si>
    <t>내포문에서의 주제화 제약과 정보 구조.hwp</t>
  </si>
  <si>
    <t>'노걸대' '박통사'에 보이는 '的'와 '着'의 용법 고찰.hwp</t>
  </si>
  <si>
    <t>노박집람과 노걸대·박통사의_구본.hwp</t>
  </si>
  <si>
    <t>논술_평가_기준_설정_연구.pdf</t>
  </si>
  <si>
    <t>'-는' 주제화에 대한 HPSG적 분석.pdf</t>
  </si>
  <si>
    <t>단어 의미의 구성과 의미 확장 원리-다의어 문제를 중심으로.hwp</t>
  </si>
  <si>
    <t>단위성 명사에 대하여.hwp</t>
  </si>
  <si>
    <t>대다_가다_보다_서다_들다의_의미에_대하여.pdf</t>
  </si>
  <si>
    <t>대우 표시 어휘의 사적인 연구.hwp</t>
  </si>
  <si>
    <t>독립신문 47호(1897. 4. 22).hwp</t>
  </si>
  <si>
    <t>'동국정운'의_편운에_대하여.pdf</t>
  </si>
  <si>
    <t>「동국정운」의 편운에 대하여</t>
    <phoneticPr fontId="1" type="noConversion"/>
  </si>
  <si>
    <t>동사의_문장_관련성에_대하여.pdf</t>
  </si>
  <si>
    <t>동아시아 지역의 언어관(정음 사상의 연구).hwp</t>
  </si>
  <si>
    <t>두 가지 의문문의 문미 억양 연구.hwp</t>
  </si>
  <si>
    <t>두시언해 한자어 연구.zip</t>
  </si>
  <si>
    <t>두자음 ㄴ,ㄹ,ㅇ(zero)의 음운론적 재고.hwp</t>
  </si>
  <si>
    <t>말과 글이 다른 점.zip</t>
  </si>
  <si>
    <t>우리말 문법 용어.zip</t>
  </si>
  <si>
    <t>우리말글독립선언서.zip</t>
  </si>
  <si>
    <t>이희승 국어사전 문제 많다.zip</t>
  </si>
  <si>
    <t>중국어와 한국어의 문법적 특성 대조 연구.hwp</t>
  </si>
  <si>
    <t>주 시경 선생님 집터에 표지석을 세워주십시오</t>
    <phoneticPr fontId="1" type="noConversion"/>
  </si>
  <si>
    <t>중세 국어의 보조용언에 대한 연구.HWP</t>
  </si>
  <si>
    <t>중학생들의 어휘력 조사를 통해 본 어휘 교육의 필요성.hwp</t>
  </si>
  <si>
    <t>지장경언해.HWP</t>
  </si>
  <si>
    <t>직업 전문어의 특성과 유형 고찰.hwp</t>
  </si>
  <si>
    <t>'지주회시'의 현실 비판적 성격.hwp</t>
  </si>
  <si>
    <t>진리 조건 의미론 -논리 의미론 입장에서 문장의 진리치 분석.hwp</t>
  </si>
  <si>
    <t>진쇽명의록언해.hwp</t>
  </si>
  <si>
    <t>진주 지역어의 모음 체계에 대하여(조 규태).hwp</t>
  </si>
  <si>
    <t>진주하씨 묘 한글 간찰의 문장종결법.zip</t>
  </si>
  <si>
    <t>'천변풍경'의 시대소설적 성격 -새 화법(화법)에 의한 30년대 서울의 풍속도(시대소설 박 태원의 천변풍경).hwp</t>
  </si>
  <si>
    <t>첩해몽어.HWP</t>
  </si>
  <si>
    <t>첩해신어.hwp</t>
  </si>
  <si>
    <t>'청록집(靑鹿集)'의 변용적 심상에 관한 연구.hwp</t>
  </si>
  <si>
    <t>청록집의 원형적 심상에 관한 연구.hwp</t>
  </si>
  <si>
    <t>최적이론으로 분석한 한국어 속의 영어 차용어의 음운 연구.hwp</t>
  </si>
  <si>
    <t>충남_방언_연구(충남_서부_방언의_모음_변화를_중심으로).pdf</t>
  </si>
  <si>
    <t>침팬지의 언어.hwp</t>
  </si>
  <si>
    <t>카오스에서 코스모스로 전환하는 신화적 텍스트의 '새'－박남수 '새 1'의 공간기호론적 연구.hwp</t>
  </si>
  <si>
    <t>컴퓨터 용어 한글화 과정 자료(하이텔).hwp</t>
  </si>
  <si>
    <t>컴퓨터 통신 언어의 사회 언어학적 연구.hwp</t>
  </si>
  <si>
    <t>컴퓨터 통신어 연구.hwp</t>
  </si>
  <si>
    <t>탐구학습의 실제.hwp</t>
  </si>
  <si>
    <t>텔레비전 방송 토론의 대화 분석.hwp</t>
  </si>
  <si>
    <t>텔레비전 자막에 쓰인 문자 언어의 문제.hwp</t>
  </si>
  <si>
    <t>토박이말 사전.hwp</t>
  </si>
  <si>
    <t>토박이말 이야기.zip</t>
  </si>
  <si>
    <t>토씨 '-의'의 연구.hwp</t>
  </si>
  <si>
    <t>통일 대비 국어 교육-남북한 중·고등학교 국어 교과서에 쓰인 언어 비교 분석 연구.hwp</t>
  </si>
  <si>
    <t>퇴계의 산수소품 연구.hwp</t>
  </si>
  <si>
    <t>표준 국어 대사전 단어별 어원 정보.hwp</t>
  </si>
  <si>
    <t>표준 국어 대사전 의성의태어 목록.hwp</t>
  </si>
  <si>
    <t>표준 국어 대사전 이두 목록.hwp</t>
  </si>
  <si>
    <t>표준 국어 대사전 편찬 백서.hwp</t>
  </si>
  <si>
    <t>표준 국어 대사전 편찬 지침 1.hwp</t>
  </si>
  <si>
    <t>《표준국어대사전》 편찬 지침 Ⅰ</t>
    <phoneticPr fontId="1" type="noConversion"/>
  </si>
  <si>
    <t>표준 국어 대사전 편찬 지침 2.hwp</t>
  </si>
  <si>
    <t>표준 국어 대사전 편찬용 어원 정보 자료.hwp</t>
  </si>
  <si>
    <t>표준 국어 대사전 표준어 검토 목록.hwp</t>
  </si>
  <si>
    <t>표준 국어 대사전_외래어 표기 용례와_동사 활용표[목록].zip</t>
  </si>
  <si>
    <t>표준 국어 대사전에 대한 글 몇(새 국어 생활).hwp</t>
  </si>
  <si>
    <t>표준어모음.hwp</t>
  </si>
  <si>
    <t>표준어와 언어정책론.hwp</t>
  </si>
  <si>
    <t>풀이씨의 특성.hwp</t>
  </si>
  <si>
    <t>프랑스어 사용에 관한 법안(번역문).hwp</t>
  </si>
  <si>
    <t>피씨 통신언어의 변화 양상.hwp</t>
  </si>
  <si>
    <t>피씨 통신의 언어 실태.hwp</t>
  </si>
  <si>
    <t>한계어(韓系語)의 남방 기원 문제.hwp</t>
  </si>
  <si>
    <t>한국 사회계층별 언어 특성에 관한 연구.hwp</t>
  </si>
  <si>
    <t>한국 현대시와 공간의 해석.hwp</t>
  </si>
  <si>
    <t>한국 현대시의 모더니즘적 성격.hwp</t>
  </si>
  <si>
    <t>한국어 대화에 나타나는 지시의 불명확성과 해석법.zip</t>
  </si>
  <si>
    <t>한국어 동사의 의미 자질 분석.hwp</t>
  </si>
  <si>
    <t>한국어 방언 음성 데이터베이스의 설계·구축 및 응용 방안 연구.hwp</t>
  </si>
  <si>
    <t>한국어 사전 편찬 참고 문헌 목록.hwp</t>
  </si>
  <si>
    <t>한국어 차용어 음운론에 대한 최적성 이론 분석.hwp</t>
  </si>
  <si>
    <t>한국어 학회.zip</t>
  </si>
  <si>
    <t>한글 한자 논점정리.zip</t>
  </si>
  <si>
    <t>한글, 한자, 영어를 논하기 앞서 짚어 보아야 할 것들.zip</t>
  </si>
  <si>
    <t>한글날발자취.zip</t>
  </si>
  <si>
    <t>한글의 유래.zip</t>
  </si>
  <si>
    <t>한글이름 짓기법.hwp</t>
  </si>
  <si>
    <t>한글이름 짓기의 실제.hwp</t>
  </si>
  <si>
    <t>한글이름에 대해서.hwp</t>
  </si>
  <si>
    <t>한의학개론.zip</t>
  </si>
  <si>
    <t>한자 나란히 쓰기를 반대 합니다.zip</t>
  </si>
  <si>
    <t>한자를 쓰는 것이 왜 문제인가.zip</t>
  </si>
  <si>
    <t>한자를 쓰지 말아야 하는 까닭 다섯 가지.zip</t>
  </si>
  <si>
    <t>한힌샘 표지석.zip</t>
  </si>
  <si>
    <t>한힌샘길.zip</t>
  </si>
  <si>
    <t>'한힌샘길'로 길 이름을 지어주십시오</t>
    <phoneticPr fontId="1" type="noConversion"/>
  </si>
  <si>
    <t>현대시의 모순어법 연구.hwp</t>
  </si>
  <si>
    <t>형용사 유의어의 뜻풀이 정교화 방안에 대한 연구.hwp</t>
  </si>
  <si>
    <t>형태론(조어론) 연구 목록(1910∼1999)[모두 1001편].hwp</t>
  </si>
  <si>
    <t>홍보문 작성법.hwp</t>
  </si>
  <si>
    <t>화법 교수-학습론.hwp</t>
  </si>
  <si>
    <t>화법 지도의 이론과 실제.HWP</t>
  </si>
  <si>
    <t>화법교육론(1)-1장 화법의 유형.hwp</t>
  </si>
  <si>
    <t>화법교육론(2)-2장 화법 지도의 실제.hwp</t>
  </si>
  <si>
    <t>화순 지역어의 음운론적 연구(134호).HWP</t>
  </si>
  <si>
    <t>화행이론.hwp</t>
  </si>
  <si>
    <t>환단고기.hwp</t>
  </si>
  <si>
    <t>효모(曉母)에 반영된 상고 한어 복성모 s-.hwp</t>
  </si>
  <si>
    <t>훈민 정음 ㅇ의 소릿값.hwp</t>
  </si>
  <si>
    <t>훈민정음 글자모양설.hwp</t>
  </si>
  <si>
    <t>훈민정음 언해본(희방사본)의 희방사를 찾아서.HWP</t>
  </si>
  <si>
    <t>훈민정음 연구의 성과와 과제.hwp</t>
  </si>
  <si>
    <t>훈민정음 창제와 상상력.hwp</t>
  </si>
  <si>
    <t>훈민정음 풀이.hwp</t>
  </si>
  <si>
    <t>훈민정음(번역).hwp</t>
  </si>
  <si>
    <t>훈민정음(원본).hwp</t>
  </si>
  <si>
    <t>훈민정음과 다른 문자 체계의 비교.hwp</t>
  </si>
  <si>
    <t>훈민정음과 문맹 퇴치.hwp</t>
  </si>
  <si>
    <t>훈민정음서문(소리뭉치).zip</t>
  </si>
  <si>
    <t>훈민정음에 쓰인 낱말풀이.hwp</t>
  </si>
  <si>
    <t>훈민정음의 제자 원리에 대하여.hwp</t>
  </si>
  <si>
    <t>훈민정음의 문자론적 의의.hwp</t>
  </si>
  <si>
    <t>훈민정음의 창제에 대한 비밀.hwp</t>
  </si>
  <si>
    <t>훈민정음해례와 훈민정음언해.hwp</t>
  </si>
  <si>
    <t>뭉치이름</t>
    <phoneticPr fontId="1" type="noConversion"/>
  </si>
  <si>
    <t>현대사회와 화법</t>
  </si>
  <si>
    <t>현대사회와 화법.hwp</t>
  </si>
  <si>
    <t>현대국어의 주제어에 대한 연구</t>
    <phoneticPr fontId="1" type="noConversion"/>
  </si>
  <si>
    <t>신호철</t>
    <phoneticPr fontId="1" type="noConversion"/>
  </si>
  <si>
    <t>김태성</t>
    <phoneticPr fontId="1" type="noConversion"/>
  </si>
  <si>
    <t>현대국어 활용에 나타나는 매개모음 연구</t>
  </si>
  <si>
    <t>현대국어 활용에 나타나는 매개모음 연구.hwp</t>
  </si>
  <si>
    <t>공개</t>
    <phoneticPr fontId="1" type="noConversion"/>
  </si>
  <si>
    <t>여부</t>
    <phoneticPr fontId="1" type="noConversion"/>
  </si>
  <si>
    <t>지음권</t>
    <phoneticPr fontId="1" type="noConversion"/>
  </si>
  <si>
    <t>김동례</t>
    <phoneticPr fontId="1" type="noConversion"/>
  </si>
  <si>
    <t>현대 국어의 경음화 현상</t>
    <phoneticPr fontId="1" type="noConversion"/>
  </si>
  <si>
    <t>현대 국어의 경음화 현상.hwp</t>
  </si>
  <si>
    <t>향약구급방.hwp</t>
  </si>
  <si>
    <t>향약구급방</t>
    <phoneticPr fontId="1" type="noConversion"/>
  </si>
  <si>
    <t>강창석</t>
    <phoneticPr fontId="1" type="noConversion"/>
  </si>
  <si>
    <t>'향가의 향찰 해독'에 대하여.hwp</t>
  </si>
  <si>
    <t>박수화</t>
    <phoneticPr fontId="1" type="noConversion"/>
  </si>
  <si>
    <t>향가.zip</t>
  </si>
  <si>
    <t>유창균</t>
  </si>
  <si>
    <t>김완진</t>
    <phoneticPr fontId="1" type="noConversion"/>
  </si>
  <si>
    <t>이은규</t>
  </si>
  <si>
    <t>노은주</t>
  </si>
  <si>
    <t>노은주</t>
    <phoneticPr fontId="1" type="noConversion"/>
  </si>
  <si>
    <t>향가</t>
    <phoneticPr fontId="1" type="noConversion"/>
  </si>
  <si>
    <t>향가 장르고(1)－향가 연구에 관한 제언.hwp</t>
    <phoneticPr fontId="1" type="noConversion"/>
  </si>
  <si>
    <t>향가 장르고(1)</t>
  </si>
  <si>
    <t>이연숙</t>
  </si>
  <si>
    <t>이연숙</t>
    <phoneticPr fontId="1" type="noConversion"/>
  </si>
  <si>
    <t>향가 용자례 찾아보기.HWP</t>
  </si>
  <si>
    <t>향가 용자례 찾아보기</t>
    <phoneticPr fontId="1" type="noConversion"/>
  </si>
  <si>
    <t>향가 26수.HWP</t>
  </si>
  <si>
    <t>향가 26수</t>
    <phoneticPr fontId="1" type="noConversion"/>
  </si>
  <si>
    <t>합성어란 무엇인가.hwp</t>
  </si>
  <si>
    <t>합성어란 무엇인가</t>
    <phoneticPr fontId="1" type="noConversion"/>
  </si>
  <si>
    <t>한자어의 의미론.hwp</t>
  </si>
  <si>
    <t>한자어의 의미론</t>
    <phoneticPr fontId="1" type="noConversion"/>
  </si>
  <si>
    <t>한자어 첫 음절 긴소리 판단 자료.hwp</t>
  </si>
  <si>
    <t>한자어 첫 음절 긴소리 판단 자료</t>
    <phoneticPr fontId="1" type="noConversion"/>
  </si>
  <si>
    <t>한일 태양제 설화의 성격 비교.hwp</t>
  </si>
  <si>
    <t>한일 태양제 설화의 성격 비교</t>
    <phoneticPr fontId="1" type="noConversion"/>
  </si>
  <si>
    <t>한글이름 짓기 사전.hwp</t>
  </si>
  <si>
    <t>한글이름 짓기 사전</t>
    <phoneticPr fontId="1" type="noConversion"/>
  </si>
  <si>
    <t>김불꾼</t>
    <phoneticPr fontId="1" type="noConversion"/>
  </si>
  <si>
    <t>신연희</t>
    <phoneticPr fontId="1" type="noConversion"/>
  </si>
  <si>
    <t>사람이름 뜻풀이.HWP</t>
  </si>
  <si>
    <t>사람이름 뜻풀이</t>
    <phoneticPr fontId="1" type="noConversion"/>
  </si>
  <si>
    <t>한글한자어연구</t>
    <phoneticPr fontId="1" type="noConversion"/>
  </si>
  <si>
    <t>한글한자어연구.hwp</t>
  </si>
  <si>
    <t>최태호</t>
    <phoneticPr fontId="1" type="noConversion"/>
  </si>
  <si>
    <t>장인애</t>
  </si>
  <si>
    <t>한글의 제자 원리와 글자꼴.hwp</t>
  </si>
  <si>
    <t>한글의 제자 원리와 글자꼴</t>
  </si>
  <si>
    <t>한글의 기원에 대한 여러 논의와 그에 대한 고찰.hwp</t>
  </si>
  <si>
    <t>김인호</t>
    <phoneticPr fontId="1" type="noConversion"/>
  </si>
  <si>
    <t>한글의 기원에 대한 여러 논의와 그에 대한 고찰</t>
    <phoneticPr fontId="1" type="noConversion"/>
  </si>
  <si>
    <t>이수현</t>
    <phoneticPr fontId="1" type="noConversion"/>
  </si>
  <si>
    <t>한글의 기원에 관한 제 이론-'한글 그 비밀의 문'을 보고(이수현).hwp</t>
    <phoneticPr fontId="1" type="noConversion"/>
  </si>
  <si>
    <t>한글의 기원에 관한 제 이론-'한글 그 비밀의 문'을 보고....</t>
    <phoneticPr fontId="1" type="noConversion"/>
  </si>
  <si>
    <t>최은영</t>
    <phoneticPr fontId="1" type="noConversion"/>
  </si>
  <si>
    <t>한글의 기원에 관한 제이론(최은영).hwp</t>
    <phoneticPr fontId="1" type="noConversion"/>
  </si>
  <si>
    <t>한글의 기원에 관한 제이론</t>
  </si>
  <si>
    <t>한글의 기원에 관한 제이론(김지연).hwp</t>
  </si>
  <si>
    <t>김지연</t>
    <phoneticPr fontId="1" type="noConversion"/>
  </si>
  <si>
    <t>한글의 기원에 관한 제이론(김순애).hwp</t>
  </si>
  <si>
    <t>김순애</t>
    <phoneticPr fontId="1" type="noConversion"/>
  </si>
  <si>
    <t>한글의 기원에 관한 제이론(강부숙).hwp</t>
  </si>
  <si>
    <t>강부숙</t>
    <phoneticPr fontId="1" type="noConversion"/>
  </si>
  <si>
    <t>한글의 기원설에 관한 제이론(김성진).hwp</t>
  </si>
  <si>
    <t>김성진</t>
    <phoneticPr fontId="1" type="noConversion"/>
  </si>
  <si>
    <t>한글의 기원설에 관한 제이론</t>
    <phoneticPr fontId="1" type="noConversion"/>
  </si>
  <si>
    <t>한글의 기원 가림토 문자</t>
    <phoneticPr fontId="1" type="noConversion"/>
  </si>
  <si>
    <t>조정희</t>
    <phoneticPr fontId="1" type="noConversion"/>
  </si>
  <si>
    <t>한글의 기원 가림토 문자.HWP</t>
    <phoneticPr fontId="1" type="noConversion"/>
  </si>
  <si>
    <t>한글은 어떻게 만들었을까.hwp</t>
  </si>
  <si>
    <t>한글은 어떻게 만들었을까</t>
  </si>
  <si>
    <t>강신항</t>
    <phoneticPr fontId="1" type="noConversion"/>
  </si>
  <si>
    <t>한글에 대한 재평가.hwp</t>
  </si>
  <si>
    <t>김하수</t>
    <phoneticPr fontId="1" type="noConversion"/>
  </si>
  <si>
    <t>한글에 대한 재평가</t>
    <phoneticPr fontId="1" type="noConversion"/>
  </si>
  <si>
    <t>이주연</t>
    <phoneticPr fontId="1" type="noConversion"/>
  </si>
  <si>
    <t>한글만 쓰기에 대하여</t>
    <phoneticPr fontId="1" type="noConversion"/>
  </si>
  <si>
    <t>최현배</t>
    <phoneticPr fontId="1" type="noConversion"/>
  </si>
  <si>
    <t>한글만 쓰기 주장의 까닭.hwp</t>
    <phoneticPr fontId="1" type="noConversion"/>
  </si>
  <si>
    <t>한글만 쓰기에 대하여.hwp</t>
    <phoneticPr fontId="1" type="noConversion"/>
  </si>
  <si>
    <t>한글만 쓰기 주장의 까닭</t>
    <phoneticPr fontId="1" type="noConversion"/>
  </si>
  <si>
    <t>한글과 비슷한 구자라트 문자.hwp</t>
  </si>
  <si>
    <t>한글과 비슷한 구자라트 문자</t>
    <phoneticPr fontId="1" type="noConversion"/>
  </si>
  <si>
    <t>서정수</t>
    <phoneticPr fontId="1" type="noConversion"/>
  </si>
  <si>
    <t>한글 세계의 으뜸가는 글자</t>
    <phoneticPr fontId="1" type="noConversion"/>
  </si>
  <si>
    <t>리의도</t>
    <phoneticPr fontId="1" type="noConversion"/>
  </si>
  <si>
    <t>한글, 제2의 탄생을 이룩해 낼 사람은 누구인가?</t>
    <phoneticPr fontId="1" type="noConversion"/>
  </si>
  <si>
    <t>한글, 제2의 탄생을 이룩해 낼 사람은 누구인가.hwp</t>
    <phoneticPr fontId="1" type="noConversion"/>
  </si>
  <si>
    <t>[조심조심] 한글 학회 규범과 정부 규범, 어떻게 보아야 할까?</t>
    <phoneticPr fontId="1" type="noConversion"/>
  </si>
  <si>
    <t>송영상</t>
    <phoneticPr fontId="1" type="noConversion"/>
  </si>
  <si>
    <t>한글 학회 규범과 정부 규범, 어떻게 보아야 할까.hwp</t>
    <phoneticPr fontId="1" type="noConversion"/>
  </si>
  <si>
    <t>한글 학회 규범과 정부 규범 견주어 보기(항목별 분류).HWP</t>
    <phoneticPr fontId="1" type="noConversion"/>
  </si>
  <si>
    <t>한글 학회 규범과 정부 규범 견주어 보기(항목별 분류)</t>
    <phoneticPr fontId="1" type="noConversion"/>
  </si>
  <si>
    <t>한글 학회 규범과 정부 규범 견주어 보기(글 모음).HWP</t>
    <phoneticPr fontId="1" type="noConversion"/>
  </si>
  <si>
    <t>한글 학회 규범과 정부 규범 견주어 보기(글 모음)</t>
    <phoneticPr fontId="1" type="noConversion"/>
  </si>
  <si>
    <t>한글 창제와 불교 신앙</t>
    <phoneticPr fontId="1" type="noConversion"/>
  </si>
  <si>
    <t>한글 창제와 불교 신앙.hwp</t>
    <phoneticPr fontId="1" type="noConversion"/>
  </si>
  <si>
    <t>확  인</t>
    <phoneticPr fontId="1" type="noConversion"/>
  </si>
  <si>
    <t>한글 정보 처리 기술</t>
    <phoneticPr fontId="1" type="noConversion"/>
  </si>
  <si>
    <t>이수미</t>
    <phoneticPr fontId="1" type="noConversion"/>
  </si>
  <si>
    <t>한글 정보 처리 기술.hwp</t>
    <phoneticPr fontId="1" type="noConversion"/>
  </si>
  <si>
    <t>한글 전용의 정당성에 대해</t>
    <phoneticPr fontId="1" type="noConversion"/>
  </si>
  <si>
    <t>용금란</t>
    <phoneticPr fontId="1" type="noConversion"/>
  </si>
  <si>
    <t>한글 전용의 정당성에 대해.hwp</t>
    <phoneticPr fontId="1" type="noConversion"/>
  </si>
  <si>
    <t>한글 전용과 법률 문화.hwp</t>
    <phoneticPr fontId="1" type="noConversion"/>
  </si>
  <si>
    <t>한상범</t>
    <phoneticPr fontId="1" type="noConversion"/>
  </si>
  <si>
    <t>한글 전용과 법률 문화</t>
    <phoneticPr fontId="1" type="noConversion"/>
  </si>
  <si>
    <t>한글바로쓰기</t>
    <phoneticPr fontId="1" type="noConversion"/>
  </si>
  <si>
    <t>문화관광부</t>
    <phoneticPr fontId="1" type="noConversion"/>
  </si>
  <si>
    <t>한글바로쓰기.hwp</t>
    <phoneticPr fontId="1" type="noConversion"/>
  </si>
  <si>
    <t>한글 맞춤법론</t>
    <phoneticPr fontId="1" type="noConversion"/>
  </si>
  <si>
    <t>한글 맞춤법론.hwp</t>
  </si>
  <si>
    <t>한글 맞춤법(1988. 문교부)</t>
    <phoneticPr fontId="1" type="noConversion"/>
  </si>
  <si>
    <t>문교부</t>
    <phoneticPr fontId="1" type="noConversion"/>
  </si>
  <si>
    <t>한글 맞춤법(1988. 문교부).zip</t>
    <phoneticPr fontId="1" type="noConversion"/>
  </si>
  <si>
    <t>한글 맞춤법(1980. 한글학회).zip</t>
    <phoneticPr fontId="1" type="noConversion"/>
  </si>
  <si>
    <t>한글 맞춤법(1980. 한글학회)</t>
    <phoneticPr fontId="1" type="noConversion"/>
  </si>
  <si>
    <t>한글 맞춤법 통일안(1933. 조선어학회).zip</t>
    <phoneticPr fontId="1" type="noConversion"/>
  </si>
  <si>
    <t>한글 맞춤법 통일안(1933. 조선어학회)</t>
    <phoneticPr fontId="1" type="noConversion"/>
  </si>
  <si>
    <t>한글 맞춤법 비교(조항)</t>
    <phoneticPr fontId="1" type="noConversion"/>
  </si>
  <si>
    <t>한글 맞춤법 비교(조항).hwp</t>
    <phoneticPr fontId="1" type="noConversion"/>
  </si>
  <si>
    <t>한글 띄어쓰기론</t>
    <phoneticPr fontId="1" type="noConversion"/>
  </si>
  <si>
    <t>한글 띄어쓰기론.hwp</t>
    <phoneticPr fontId="1" type="noConversion"/>
  </si>
  <si>
    <t>한글 세계의 으뜸가는 글자.zip</t>
    <phoneticPr fontId="1" type="noConversion"/>
  </si>
  <si>
    <t>한글 글쇠 통계</t>
    <phoneticPr fontId="1" type="noConversion"/>
  </si>
  <si>
    <t>한글 관련법 모음</t>
    <phoneticPr fontId="1" type="noConversion"/>
  </si>
  <si>
    <t>한글 관련법 모음.hwp</t>
    <phoneticPr fontId="1" type="noConversion"/>
  </si>
  <si>
    <t>한국어의 어휘특성</t>
    <phoneticPr fontId="1" type="noConversion"/>
  </si>
  <si>
    <t>한국어의_어휘 특성.hwp</t>
    <phoneticPr fontId="1" type="noConversion"/>
  </si>
  <si>
    <t>박윤경</t>
    <phoneticPr fontId="1" type="noConversion"/>
  </si>
  <si>
    <t>주인</t>
    <phoneticPr fontId="1" type="noConversion"/>
  </si>
  <si>
    <t>홍지영</t>
    <phoneticPr fontId="1" type="noConversion"/>
  </si>
  <si>
    <t>김동소</t>
    <phoneticPr fontId="1" type="noConversion"/>
  </si>
  <si>
    <t>한국어의 계통과 형성</t>
    <phoneticPr fontId="1" type="noConversion"/>
  </si>
  <si>
    <t>한국어의 계통과 형성.hwp</t>
    <phoneticPr fontId="1" type="noConversion"/>
  </si>
  <si>
    <t>김옥경</t>
    <phoneticPr fontId="1" type="noConversion"/>
  </si>
  <si>
    <t>한국어와 일본어와의 비교 고찰</t>
    <phoneticPr fontId="1" type="noConversion"/>
  </si>
  <si>
    <t>한국어와 일본어와의 비교 고찰-'경어법'을 중심으로.hwp</t>
    <phoneticPr fontId="1" type="noConversion"/>
  </si>
  <si>
    <t>한국어의 어휘 특성</t>
    <phoneticPr fontId="1" type="noConversion"/>
  </si>
  <si>
    <t>한국어와 다른 언어들의 관계</t>
    <phoneticPr fontId="1" type="noConversion"/>
  </si>
  <si>
    <t>한국어와 다른 언어들의 관계.hwp</t>
    <phoneticPr fontId="1" type="noConversion"/>
  </si>
  <si>
    <t>한국어에서 문장 분석 층위에 따른 동사의 자질 명시 방식에 대하여.hwp</t>
    <phoneticPr fontId="1" type="noConversion"/>
  </si>
  <si>
    <t>한국어에서 문장 분석 층위에 따른 동사의 자질 명시 방식에 대하여</t>
    <phoneticPr fontId="1" type="noConversion"/>
  </si>
  <si>
    <t>한국어에서 문장 분석 층위에 따른 동사의 의미 자질 명시 방식에 대하여.hwp</t>
    <phoneticPr fontId="1" type="noConversion"/>
  </si>
  <si>
    <t>한국어에서 문장 분석 층위에 따른 동사의 의미 자질 명시 방식에 대하여</t>
    <phoneticPr fontId="1" type="noConversion"/>
  </si>
  <si>
    <t>교육용 한자의 학교급별 구분.hwp</t>
    <phoneticPr fontId="1" type="noConversion"/>
  </si>
  <si>
    <t>교육용 한자의 학교급별 구분</t>
    <phoneticPr fontId="1" type="noConversion"/>
  </si>
  <si>
    <t>박붕배</t>
  </si>
  <si>
    <t>강병학</t>
    <phoneticPr fontId="1" type="noConversion"/>
  </si>
  <si>
    <t>준말과 새말 만들기.hwp</t>
    <phoneticPr fontId="1" type="noConversion"/>
  </si>
  <si>
    <t>준말과 새말 만들기</t>
    <phoneticPr fontId="1" type="noConversion"/>
  </si>
  <si>
    <t>주격조사 '가'의 발생에 대하여.HWP</t>
    <phoneticPr fontId="1" type="noConversion"/>
  </si>
  <si>
    <t>주격조사 '가'의 발생에 대하여</t>
  </si>
  <si>
    <t>종덕신편언해(홍문각 영인본).hwp</t>
    <phoneticPr fontId="1" type="noConversion"/>
  </si>
  <si>
    <t>종덕신편언해(홍문각 영인본)</t>
    <phoneticPr fontId="1" type="noConversion"/>
  </si>
  <si>
    <t>임유종</t>
    <phoneticPr fontId="1" type="noConversion"/>
  </si>
  <si>
    <t>좀-조금에 대하여.hwp</t>
    <phoneticPr fontId="1" type="noConversion"/>
  </si>
  <si>
    <t>"좀/조금"에 대하여</t>
    <phoneticPr fontId="1" type="noConversion"/>
  </si>
  <si>
    <t>조선왕조실록 속의 108과 한글.hwp</t>
    <phoneticPr fontId="1" type="noConversion"/>
  </si>
  <si>
    <t>김광해</t>
    <phoneticPr fontId="1" type="noConversion"/>
  </si>
  <si>
    <t>세종왕조실록 속의 108과 한글</t>
    <phoneticPr fontId="1" type="noConversion"/>
  </si>
  <si>
    <t>조선어 학회 사건.hwp</t>
    <phoneticPr fontId="1" type="noConversion"/>
  </si>
  <si>
    <t>구현호</t>
    <phoneticPr fontId="1" type="noConversion"/>
  </si>
  <si>
    <t>조선어학회사건</t>
    <phoneticPr fontId="1" type="noConversion"/>
  </si>
  <si>
    <t>조선말  규범집(북한)</t>
    <phoneticPr fontId="1" type="noConversion"/>
  </si>
  <si>
    <t>조선말 규범집(북한).hwp</t>
    <phoneticPr fontId="1" type="noConversion"/>
  </si>
  <si>
    <t>공개범위</t>
    <phoneticPr fontId="1" type="noConversion"/>
  </si>
  <si>
    <t>목록</t>
  </si>
  <si>
    <t>누  리</t>
    <phoneticPr fontId="1" type="noConversion"/>
  </si>
  <si>
    <t>편  지</t>
    <phoneticPr fontId="1" type="noConversion"/>
  </si>
  <si>
    <t>요청시</t>
    <phoneticPr fontId="1" type="noConversion"/>
  </si>
  <si>
    <t>지음권</t>
    <phoneticPr fontId="1" type="noConversion"/>
  </si>
  <si>
    <t>소유자</t>
    <phoneticPr fontId="1" type="noConversion"/>
  </si>
  <si>
    <t>문  의</t>
    <phoneticPr fontId="1" type="noConversion"/>
  </si>
  <si>
    <t>문  의</t>
    <phoneticPr fontId="1" type="noConversion"/>
  </si>
  <si>
    <t>방법</t>
  </si>
  <si>
    <t>방법</t>
    <phoneticPr fontId="1" type="noConversion"/>
  </si>
  <si>
    <t>날  짜</t>
  </si>
  <si>
    <t>날  짜</t>
    <phoneticPr fontId="1" type="noConversion"/>
  </si>
  <si>
    <t>강신구</t>
    <phoneticPr fontId="1" type="noConversion"/>
  </si>
  <si>
    <t>조선 전기 가사의 미의식 표출.hwp</t>
    <phoneticPr fontId="1" type="noConversion"/>
  </si>
  <si>
    <t>조선 전기 가사의 미의식 표출</t>
    <phoneticPr fontId="1" type="noConversion"/>
  </si>
  <si>
    <t>조망 - 국어에 대한 일본어의 간섭.hwp</t>
    <phoneticPr fontId="1" type="noConversion"/>
  </si>
  <si>
    <t>조망 - 국어에 대한 일본어의 간섭</t>
    <phoneticPr fontId="1" type="noConversion"/>
  </si>
  <si>
    <t>김지홍</t>
    <phoneticPr fontId="1" type="noConversion"/>
  </si>
  <si>
    <t>제주의 유학 관련 자료.hwp</t>
    <phoneticPr fontId="1" type="noConversion"/>
  </si>
  <si>
    <t>제주의 유학 관련 자료</t>
    <phoneticPr fontId="1" type="noConversion"/>
  </si>
  <si>
    <t>제주도 방언의 음운 체계와 음운 현상(84호)</t>
    <phoneticPr fontId="1" type="noConversion"/>
  </si>
  <si>
    <t>제주도 방언의 음운 체계와 음운 현상(84호).hwp</t>
    <phoneticPr fontId="1" type="noConversion"/>
  </si>
  <si>
    <t>제주도 방언의 시상 형태에 대한 연구(151호).hwp</t>
    <phoneticPr fontId="1" type="noConversion"/>
  </si>
  <si>
    <t>문숙영</t>
    <phoneticPr fontId="1" type="noConversion"/>
  </si>
  <si>
    <t>제주도 방언의 시상 형태에 대한 연구</t>
    <phoneticPr fontId="1" type="noConversion"/>
  </si>
  <si>
    <t>제주 방언에서의 동사 어미 -an, - n 교체 현상.hwp</t>
    <phoneticPr fontId="1" type="noConversion"/>
  </si>
  <si>
    <t>김원보</t>
    <phoneticPr fontId="1" type="noConversion"/>
  </si>
  <si>
    <t>제주방언에서의 동사어미 -an/-ən 교체현상</t>
    <phoneticPr fontId="1" type="noConversion"/>
  </si>
  <si>
    <t>김복주</t>
    <phoneticPr fontId="1" type="noConversion"/>
  </si>
  <si>
    <t>홍연택</t>
    <phoneticPr fontId="1" type="noConversion"/>
  </si>
  <si>
    <t>정보 전달하는 말하기</t>
    <phoneticPr fontId="1" type="noConversion"/>
  </si>
  <si>
    <t>정보 전달하는 말하기.zip</t>
    <phoneticPr fontId="1" type="noConversion"/>
  </si>
  <si>
    <t>정속언해.hwp</t>
    <phoneticPr fontId="1" type="noConversion"/>
  </si>
  <si>
    <t>허재영</t>
    <phoneticPr fontId="1" type="noConversion"/>
  </si>
  <si>
    <t>정속언해</t>
    <phoneticPr fontId="1" type="noConversion"/>
  </si>
  <si>
    <t>날  짜</t>
    <phoneticPr fontId="1" type="noConversion"/>
  </si>
  <si>
    <t>정보시대 한글 문제.hwp</t>
    <phoneticPr fontId="1" type="noConversion"/>
  </si>
  <si>
    <t>정보시대 한글 문제</t>
    <phoneticPr fontId="1" type="noConversion"/>
  </si>
  <si>
    <t>『글자의 혁명』(1956)에 나타난 최현배의 한글 풀어쓰기론 연구</t>
    <phoneticPr fontId="1" type="noConversion"/>
  </si>
  <si>
    <t>황호성</t>
    <phoneticPr fontId="1" type="noConversion"/>
  </si>
  <si>
    <t>글자의 혁명(1956)에 나타난 최현배의 한글 풀어쓰기론 연구.hwp</t>
    <phoneticPr fontId="1" type="noConversion"/>
  </si>
  <si>
    <t>국어교육 99호</t>
    <phoneticPr fontId="1" type="noConversion"/>
  </si>
  <si>
    <t>국어교육 99호 전체.zip</t>
    <phoneticPr fontId="1" type="noConversion"/>
  </si>
  <si>
    <t>국어교육 98호 전체.zip</t>
    <phoneticPr fontId="1" type="noConversion"/>
  </si>
  <si>
    <t>국어교육 98호</t>
    <phoneticPr fontId="1" type="noConversion"/>
  </si>
  <si>
    <t>국어과에서의 학교 문법 교육의 위상과 실제</t>
    <phoneticPr fontId="1" type="noConversion"/>
  </si>
  <si>
    <t>이관규</t>
  </si>
  <si>
    <t>이관규</t>
    <phoneticPr fontId="1" type="noConversion"/>
  </si>
  <si>
    <t>국어과에서의 학교 문법 교육의 위상과 실제.hwp</t>
    <phoneticPr fontId="1" type="noConversion"/>
  </si>
  <si>
    <t>국어과 교육 과정과 교과서의 상관성(1)</t>
    <phoneticPr fontId="1" type="noConversion"/>
  </si>
  <si>
    <t>국어교육과</t>
  </si>
  <si>
    <t>고려대학교</t>
    <phoneticPr fontId="1" type="noConversion"/>
  </si>
  <si>
    <t>사범대학</t>
    <phoneticPr fontId="1" type="noConversion"/>
  </si>
  <si>
    <t>조일영</t>
    <phoneticPr fontId="1" type="noConversion"/>
  </si>
  <si>
    <t>국어 선어말어미의 배열에 관한 고찰</t>
    <phoneticPr fontId="1" type="noConversion"/>
  </si>
  <si>
    <t>국어 선어말어미의 배열에 관한 고찰(시간 관련 선어말어미를 중심으로).pdf</t>
    <phoneticPr fontId="1" type="noConversion"/>
  </si>
  <si>
    <t>홍종선</t>
    <phoneticPr fontId="1" type="noConversion"/>
  </si>
  <si>
    <t>국어 사전 편찬 그 성과와 과제(1)</t>
    <phoneticPr fontId="1" type="noConversion"/>
  </si>
  <si>
    <t>국어 사전 편찬 그 성과와 과제(1).pdf</t>
    <phoneticPr fontId="1" type="noConversion"/>
  </si>
  <si>
    <t>(모두)</t>
    <phoneticPr fontId="1" type="noConversion"/>
  </si>
  <si>
    <t>국어 'ㄹ'음의 특성과 결합적 제약.pdf</t>
    <phoneticPr fontId="1" type="noConversion"/>
  </si>
  <si>
    <t>국어 'ㄹ'음의 특성과 결합적 제약</t>
    <phoneticPr fontId="1" type="noConversion"/>
  </si>
  <si>
    <t>국어 격조사에 대하여.pdf</t>
    <phoneticPr fontId="1" type="noConversion"/>
  </si>
  <si>
    <t>류구상</t>
    <phoneticPr fontId="1" type="noConversion"/>
  </si>
  <si>
    <t>국어 격조사에 대하여</t>
    <phoneticPr fontId="1" type="noConversion"/>
  </si>
  <si>
    <t>오정란</t>
  </si>
  <si>
    <t>오정란</t>
    <phoneticPr fontId="1" type="noConversion"/>
  </si>
  <si>
    <t>국어 후두음화의 실체에 대하여.hwp</t>
    <phoneticPr fontId="1" type="noConversion"/>
  </si>
  <si>
    <t>국어 후두음화의 실체에 대하여</t>
    <phoneticPr fontId="1" type="noConversion"/>
  </si>
  <si>
    <t>국어 호칭 체계와 청자 대우 어미 체계의 독립성.hwp</t>
    <phoneticPr fontId="1" type="noConversion"/>
  </si>
  <si>
    <t>국어 호칭 체계와 청자 대우 어미 체계의 독립성</t>
    <phoneticPr fontId="1" type="noConversion"/>
  </si>
  <si>
    <t>유송영</t>
    <phoneticPr fontId="1" type="noConversion"/>
  </si>
  <si>
    <t>글    감</t>
    <phoneticPr fontId="1" type="noConversion"/>
  </si>
  <si>
    <t>국어 형태 구조 연구.hwp</t>
    <phoneticPr fontId="1" type="noConversion"/>
  </si>
  <si>
    <t>황화상</t>
    <phoneticPr fontId="1" type="noConversion"/>
  </si>
  <si>
    <t>국어 형태 구조 연구</t>
    <phoneticPr fontId="1" type="noConversion"/>
  </si>
  <si>
    <t>사토 준이치</t>
    <phoneticPr fontId="1" type="noConversion"/>
  </si>
  <si>
    <t>한국어 한자어의 의미값과 기능에 대한 고찰.hwp</t>
    <phoneticPr fontId="1" type="noConversion"/>
  </si>
  <si>
    <t>한국어 한자어의 의미값과 기능에 대한 고찰</t>
    <phoneticPr fontId="1" type="noConversion"/>
  </si>
  <si>
    <t>국어 파생명사의 구조와 의미</t>
    <phoneticPr fontId="1" type="noConversion"/>
  </si>
  <si>
    <t>국어 파생명사의 구조와 의미.hwp</t>
    <phoneticPr fontId="1" type="noConversion"/>
  </si>
  <si>
    <t>김동은</t>
    <phoneticPr fontId="1" type="noConversion"/>
  </si>
  <si>
    <t>국어 조사 '에'와 '로'의 의미 연구.hwp</t>
    <phoneticPr fontId="1" type="noConversion"/>
  </si>
  <si>
    <t>고경태</t>
    <phoneticPr fontId="1" type="noConversion"/>
  </si>
  <si>
    <t>국어 조사 '에'와 '로'의 의미 연구(고경태)</t>
    <phoneticPr fontId="1" type="noConversion"/>
  </si>
  <si>
    <t>국어 조사 '-로'의 의미연구</t>
    <phoneticPr fontId="1" type="noConversion"/>
  </si>
  <si>
    <t>국어 조사 '-로'의 의미연구.hwp</t>
    <phoneticPr fontId="1" type="noConversion"/>
  </si>
  <si>
    <t>국어 원초 어휘 선정에 관하여</t>
    <phoneticPr fontId="1" type="noConversion"/>
  </si>
  <si>
    <t>국어 원초 어휘 선정에 관하여.hwp</t>
    <phoneticPr fontId="1" type="noConversion"/>
  </si>
  <si>
    <t>오미정</t>
    <phoneticPr fontId="1" type="noConversion"/>
  </si>
  <si>
    <t>장향실</t>
    <phoneticPr fontId="1" type="noConversion"/>
  </si>
  <si>
    <t>국어 움라우트와 'ㅐ, ㅔ'의 단모음화.hwp</t>
    <phoneticPr fontId="1" type="noConversion"/>
  </si>
  <si>
    <t>국어 움라우트와 'ㅐ, ㅔ'의 단모음화</t>
    <phoneticPr fontId="1" type="noConversion"/>
  </si>
  <si>
    <t>국어 어휘의 의미 관계 연구</t>
    <phoneticPr fontId="1" type="noConversion"/>
  </si>
  <si>
    <t>국어 어휘의 의미 관계 연구.hwp</t>
    <phoneticPr fontId="1" type="noConversion"/>
  </si>
  <si>
    <t>남경완</t>
    <phoneticPr fontId="1" type="noConversion"/>
  </si>
  <si>
    <t>국어 어휘의 분류 목록에 대한 연구</t>
  </si>
  <si>
    <t>국어 어휘의 분류 목록에 대한 연구.hwp</t>
    <phoneticPr fontId="1" type="noConversion"/>
  </si>
  <si>
    <t>국어 어휘 의미 연구에서 인지이론의 수용 양상과 전망</t>
    <phoneticPr fontId="1" type="noConversion"/>
  </si>
  <si>
    <t>최경봉</t>
    <phoneticPr fontId="1" type="noConversion"/>
  </si>
  <si>
    <t>국어 어휘 의미 연구에서 인지이론의 수용 양상과 전망.hwp</t>
    <phoneticPr fontId="1" type="noConversion"/>
  </si>
  <si>
    <t>국어 수량사구의 통사구조.hwp</t>
    <phoneticPr fontId="1" type="noConversion"/>
  </si>
  <si>
    <t>국어 수량사구의 통사구조</t>
    <phoneticPr fontId="1" type="noConversion"/>
  </si>
  <si>
    <t>시정곤</t>
    <phoneticPr fontId="1" type="noConversion"/>
  </si>
  <si>
    <t>김동언</t>
    <phoneticPr fontId="1" type="noConversion"/>
  </si>
  <si>
    <t>오새내</t>
    <phoneticPr fontId="1" type="noConversion"/>
  </si>
  <si>
    <t>국어 비속어 사전에 대하여.hwp</t>
    <phoneticPr fontId="1" type="noConversion"/>
  </si>
  <si>
    <t>국어 비속어 사전에 대하여</t>
    <phoneticPr fontId="1" type="noConversion"/>
  </si>
  <si>
    <t>손남익</t>
    <phoneticPr fontId="1" type="noConversion"/>
  </si>
  <si>
    <t>국어 부사와 수식 대상.pdf</t>
    <phoneticPr fontId="1" type="noConversion"/>
  </si>
  <si>
    <t>국어 부사와 수식 대상</t>
    <phoneticPr fontId="1" type="noConversion"/>
  </si>
  <si>
    <t>국어 복합 명사의 형태와 의미</t>
    <phoneticPr fontId="1" type="noConversion"/>
  </si>
  <si>
    <t>국어 복합 명사의 형태와 의미.hwp</t>
    <phoneticPr fontId="1" type="noConversion"/>
  </si>
  <si>
    <t>자판</t>
    <phoneticPr fontId="10" type="noConversion"/>
  </si>
  <si>
    <t>자판</t>
    <phoneticPr fontId="10" type="noConversion"/>
  </si>
  <si>
    <t>ㄱ</t>
  </si>
  <si>
    <t>！</t>
    <phoneticPr fontId="10" type="noConversion"/>
  </si>
  <si>
    <t>'</t>
    <phoneticPr fontId="10" type="noConversion"/>
  </si>
  <si>
    <t>，</t>
    <phoneticPr fontId="10" type="noConversion"/>
  </si>
  <si>
    <t>．</t>
    <phoneticPr fontId="10" type="noConversion"/>
  </si>
  <si>
    <t>／</t>
    <phoneticPr fontId="10" type="noConversion"/>
  </si>
  <si>
    <t>：</t>
    <phoneticPr fontId="10" type="noConversion"/>
  </si>
  <si>
    <t>；</t>
    <phoneticPr fontId="10" type="noConversion"/>
  </si>
  <si>
    <t>？</t>
    <phoneticPr fontId="10" type="noConversion"/>
  </si>
  <si>
    <t>ㅅ</t>
  </si>
  <si>
    <t>㉠</t>
    <phoneticPr fontId="10" type="noConversion"/>
  </si>
  <si>
    <t>㉡</t>
    <phoneticPr fontId="10" type="noConversion"/>
  </si>
  <si>
    <t>㉢</t>
    <phoneticPr fontId="10" type="noConversion"/>
  </si>
  <si>
    <t>㉣</t>
    <phoneticPr fontId="10" type="noConversion"/>
  </si>
  <si>
    <t>㉤</t>
    <phoneticPr fontId="10" type="noConversion"/>
  </si>
  <si>
    <t>㉥</t>
    <phoneticPr fontId="10" type="noConversion"/>
  </si>
  <si>
    <t>㉦</t>
    <phoneticPr fontId="10" type="noConversion"/>
  </si>
  <si>
    <t>㉧</t>
    <phoneticPr fontId="10" type="noConversion"/>
  </si>
  <si>
    <t>㉨</t>
    <phoneticPr fontId="10" type="noConversion"/>
  </si>
  <si>
    <t>ㄲ</t>
    <phoneticPr fontId="10" type="noConversion"/>
  </si>
  <si>
    <t>Æ</t>
    <phoneticPr fontId="10" type="noConversion"/>
  </si>
  <si>
    <t>Ð</t>
    <phoneticPr fontId="10" type="noConversion"/>
  </si>
  <si>
    <t>Ħ</t>
    <phoneticPr fontId="10" type="noConversion"/>
  </si>
  <si>
    <t>Ĳ</t>
    <phoneticPr fontId="10" type="noConversion"/>
  </si>
  <si>
    <t>Ŀ</t>
    <phoneticPr fontId="10" type="noConversion"/>
  </si>
  <si>
    <t>Ł</t>
    <phoneticPr fontId="10" type="noConversion"/>
  </si>
  <si>
    <t>Ø</t>
    <phoneticPr fontId="10" type="noConversion"/>
  </si>
  <si>
    <t>Œ</t>
    <phoneticPr fontId="10" type="noConversion"/>
  </si>
  <si>
    <t>Þ</t>
    <phoneticPr fontId="10" type="noConversion"/>
  </si>
  <si>
    <t>＾</t>
    <phoneticPr fontId="10" type="noConversion"/>
  </si>
  <si>
    <t>＿</t>
    <phoneticPr fontId="10" type="noConversion"/>
  </si>
  <si>
    <t>｀</t>
    <phoneticPr fontId="10" type="noConversion"/>
  </si>
  <si>
    <t>｜</t>
    <phoneticPr fontId="10" type="noConversion"/>
  </si>
  <si>
    <t>￣</t>
    <phoneticPr fontId="10" type="noConversion"/>
  </si>
  <si>
    <t>、</t>
    <phoneticPr fontId="10" type="noConversion"/>
  </si>
  <si>
    <t>。</t>
    <phoneticPr fontId="10" type="noConversion"/>
  </si>
  <si>
    <t>·</t>
    <phoneticPr fontId="10" type="noConversion"/>
  </si>
  <si>
    <t>‥</t>
    <phoneticPr fontId="10" type="noConversion"/>
  </si>
  <si>
    <t>㉩</t>
    <phoneticPr fontId="10" type="noConversion"/>
  </si>
  <si>
    <t>㉪</t>
    <phoneticPr fontId="10" type="noConversion"/>
  </si>
  <si>
    <t>㉫</t>
    <phoneticPr fontId="10" type="noConversion"/>
  </si>
  <si>
    <t>㉬</t>
    <phoneticPr fontId="10" type="noConversion"/>
  </si>
  <si>
    <t>㉭</t>
    <phoneticPr fontId="10" type="noConversion"/>
  </si>
  <si>
    <t>㉮</t>
    <phoneticPr fontId="10" type="noConversion"/>
  </si>
  <si>
    <t>㉯</t>
    <phoneticPr fontId="10" type="noConversion"/>
  </si>
  <si>
    <t>㉰</t>
    <phoneticPr fontId="10" type="noConversion"/>
  </si>
  <si>
    <t>㉱</t>
    <phoneticPr fontId="10" type="noConversion"/>
  </si>
  <si>
    <t>Ŧ</t>
    <phoneticPr fontId="10" type="noConversion"/>
  </si>
  <si>
    <t>Ŋ</t>
    <phoneticPr fontId="10" type="noConversion"/>
  </si>
  <si>
    <t>æ</t>
    <phoneticPr fontId="10" type="noConversion"/>
  </si>
  <si>
    <t>đ</t>
    <phoneticPr fontId="10" type="noConversion"/>
  </si>
  <si>
    <t>ð</t>
    <phoneticPr fontId="10" type="noConversion"/>
  </si>
  <si>
    <t>ħ</t>
    <phoneticPr fontId="10" type="noConversion"/>
  </si>
  <si>
    <t>I</t>
    <phoneticPr fontId="10" type="noConversion"/>
  </si>
  <si>
    <t>ĳ</t>
    <phoneticPr fontId="10" type="noConversion"/>
  </si>
  <si>
    <t>ĸ</t>
    <phoneticPr fontId="10" type="noConversion"/>
  </si>
  <si>
    <t>…</t>
    <phoneticPr fontId="10" type="noConversion"/>
  </si>
  <si>
    <t>¨</t>
    <phoneticPr fontId="10" type="noConversion"/>
  </si>
  <si>
    <t>〃</t>
    <phoneticPr fontId="10" type="noConversion"/>
  </si>
  <si>
    <t>­</t>
    <phoneticPr fontId="10" type="noConversion"/>
  </si>
  <si>
    <t>―</t>
    <phoneticPr fontId="10" type="noConversion"/>
  </si>
  <si>
    <t>∥</t>
    <phoneticPr fontId="10" type="noConversion"/>
  </si>
  <si>
    <t>＼</t>
    <phoneticPr fontId="10" type="noConversion"/>
  </si>
  <si>
    <t>∼</t>
    <phoneticPr fontId="10" type="noConversion"/>
  </si>
  <si>
    <t>´</t>
    <phoneticPr fontId="10" type="noConversion"/>
  </si>
  <si>
    <t>㉲</t>
    <phoneticPr fontId="10" type="noConversion"/>
  </si>
  <si>
    <t>㉳</t>
    <phoneticPr fontId="10" type="noConversion"/>
  </si>
  <si>
    <t>㉴</t>
    <phoneticPr fontId="10" type="noConversion"/>
  </si>
  <si>
    <t>㉵</t>
    <phoneticPr fontId="10" type="noConversion"/>
  </si>
  <si>
    <t>㉶</t>
    <phoneticPr fontId="10" type="noConversion"/>
  </si>
  <si>
    <t>㉷</t>
    <phoneticPr fontId="10" type="noConversion"/>
  </si>
  <si>
    <t>㉸</t>
    <phoneticPr fontId="10" type="noConversion"/>
  </si>
  <si>
    <t>㉹</t>
    <phoneticPr fontId="10" type="noConversion"/>
  </si>
  <si>
    <t>㉺</t>
    <phoneticPr fontId="10" type="noConversion"/>
  </si>
  <si>
    <t>ŀ</t>
    <phoneticPr fontId="10" type="noConversion"/>
  </si>
  <si>
    <t>ł</t>
    <phoneticPr fontId="10" type="noConversion"/>
  </si>
  <si>
    <t>ø</t>
    <phoneticPr fontId="10" type="noConversion"/>
  </si>
  <si>
    <t>œ</t>
    <phoneticPr fontId="10" type="noConversion"/>
  </si>
  <si>
    <t>ß</t>
    <phoneticPr fontId="10" type="noConversion"/>
  </si>
  <si>
    <t>þ</t>
  </si>
  <si>
    <t>ŧ</t>
  </si>
  <si>
    <t>ŋ</t>
  </si>
  <si>
    <t>ŉ</t>
  </si>
  <si>
    <t>～</t>
    <phoneticPr fontId="10" type="noConversion"/>
  </si>
  <si>
    <t>ˇ</t>
    <phoneticPr fontId="10" type="noConversion"/>
  </si>
  <si>
    <t>˘</t>
    <phoneticPr fontId="10" type="noConversion"/>
  </si>
  <si>
    <t>˝</t>
    <phoneticPr fontId="10" type="noConversion"/>
  </si>
  <si>
    <t>˚</t>
    <phoneticPr fontId="10" type="noConversion"/>
  </si>
  <si>
    <t>˙</t>
    <phoneticPr fontId="10" type="noConversion"/>
  </si>
  <si>
    <t>¸</t>
    <phoneticPr fontId="10" type="noConversion"/>
  </si>
  <si>
    <t>˛</t>
    <phoneticPr fontId="10" type="noConversion"/>
  </si>
  <si>
    <t>¡</t>
    <phoneticPr fontId="10" type="noConversion"/>
  </si>
  <si>
    <t>㉻</t>
    <phoneticPr fontId="10" type="noConversion"/>
  </si>
  <si>
    <t>㈀</t>
    <phoneticPr fontId="10" type="noConversion"/>
  </si>
  <si>
    <t>㈁</t>
    <phoneticPr fontId="10" type="noConversion"/>
  </si>
  <si>
    <t>㈂</t>
    <phoneticPr fontId="10" type="noConversion"/>
  </si>
  <si>
    <t>㈃</t>
    <phoneticPr fontId="10" type="noConversion"/>
  </si>
  <si>
    <t>㈄</t>
    <phoneticPr fontId="10" type="noConversion"/>
  </si>
  <si>
    <t>㈅</t>
    <phoneticPr fontId="10" type="noConversion"/>
  </si>
  <si>
    <t>㈆</t>
    <phoneticPr fontId="10" type="noConversion"/>
  </si>
  <si>
    <t>㈇</t>
    <phoneticPr fontId="10" type="noConversion"/>
  </si>
  <si>
    <t>ㄸ</t>
    <phoneticPr fontId="10" type="noConversion"/>
  </si>
  <si>
    <t>ぁ</t>
  </si>
  <si>
    <t>あ</t>
  </si>
  <si>
    <t>ぃ</t>
  </si>
  <si>
    <t>い</t>
  </si>
  <si>
    <t>ぅ</t>
  </si>
  <si>
    <t>う</t>
  </si>
  <si>
    <t>ぇ</t>
  </si>
  <si>
    <t>え</t>
  </si>
  <si>
    <t>ぉ</t>
  </si>
  <si>
    <t>¿</t>
    <phoneticPr fontId="10" type="noConversion"/>
  </si>
  <si>
    <t>ː</t>
    <phoneticPr fontId="10" type="noConversion"/>
  </si>
  <si>
    <t>㈈</t>
    <phoneticPr fontId="10" type="noConversion"/>
  </si>
  <si>
    <t>㈉</t>
    <phoneticPr fontId="10" type="noConversion"/>
  </si>
  <si>
    <t>㈊</t>
    <phoneticPr fontId="10" type="noConversion"/>
  </si>
  <si>
    <t>㈋</t>
    <phoneticPr fontId="10" type="noConversion"/>
  </si>
  <si>
    <t>㈌</t>
    <phoneticPr fontId="10" type="noConversion"/>
  </si>
  <si>
    <t>㈍</t>
    <phoneticPr fontId="10" type="noConversion"/>
  </si>
  <si>
    <t>㈎</t>
    <phoneticPr fontId="10" type="noConversion"/>
  </si>
  <si>
    <t>㈏</t>
    <phoneticPr fontId="10" type="noConversion"/>
  </si>
  <si>
    <t>㈐</t>
    <phoneticPr fontId="10" type="noConversion"/>
  </si>
  <si>
    <t>お</t>
  </si>
  <si>
    <t>か</t>
  </si>
  <si>
    <t>が</t>
  </si>
  <si>
    <t>き</t>
  </si>
  <si>
    <t>ぎ</t>
  </si>
  <si>
    <t>く</t>
  </si>
  <si>
    <t>ぐ</t>
  </si>
  <si>
    <t>け</t>
  </si>
  <si>
    <t>げ</t>
  </si>
  <si>
    <t>ㄴ</t>
  </si>
  <si>
    <t>＂</t>
    <phoneticPr fontId="10" type="noConversion"/>
  </si>
  <si>
    <t>（</t>
    <phoneticPr fontId="10" type="noConversion"/>
  </si>
  <si>
    <t>）</t>
    <phoneticPr fontId="10" type="noConversion"/>
  </si>
  <si>
    <t>［</t>
    <phoneticPr fontId="10" type="noConversion"/>
  </si>
  <si>
    <t>］</t>
    <phoneticPr fontId="10" type="noConversion"/>
  </si>
  <si>
    <t>｛</t>
    <phoneticPr fontId="10" type="noConversion"/>
  </si>
  <si>
    <t>｝</t>
    <phoneticPr fontId="10" type="noConversion"/>
  </si>
  <si>
    <t>‘</t>
    <phoneticPr fontId="10" type="noConversion"/>
  </si>
  <si>
    <t>’</t>
    <phoneticPr fontId="10" type="noConversion"/>
  </si>
  <si>
    <t>㈑</t>
    <phoneticPr fontId="10" type="noConversion"/>
  </si>
  <si>
    <t>㈒</t>
    <phoneticPr fontId="10" type="noConversion"/>
  </si>
  <si>
    <t>㈓</t>
    <phoneticPr fontId="10" type="noConversion"/>
  </si>
  <si>
    <t>㈔</t>
    <phoneticPr fontId="10" type="noConversion"/>
  </si>
  <si>
    <t>㈕</t>
    <phoneticPr fontId="10" type="noConversion"/>
  </si>
  <si>
    <t>㈖</t>
    <phoneticPr fontId="10" type="noConversion"/>
  </si>
  <si>
    <t>㈗</t>
    <phoneticPr fontId="10" type="noConversion"/>
  </si>
  <si>
    <t>㈘</t>
    <phoneticPr fontId="10" type="noConversion"/>
  </si>
  <si>
    <t>㈙</t>
    <phoneticPr fontId="10" type="noConversion"/>
  </si>
  <si>
    <t>こ</t>
  </si>
  <si>
    <t>ご</t>
  </si>
  <si>
    <t>さ</t>
  </si>
  <si>
    <t>ざ</t>
  </si>
  <si>
    <t>し</t>
  </si>
  <si>
    <t>じ</t>
  </si>
  <si>
    <t>す</t>
  </si>
  <si>
    <t>ず</t>
  </si>
  <si>
    <t>せ</t>
  </si>
  <si>
    <t>“</t>
    <phoneticPr fontId="10" type="noConversion"/>
  </si>
  <si>
    <t>”</t>
    <phoneticPr fontId="10" type="noConversion"/>
  </si>
  <si>
    <t>〔</t>
    <phoneticPr fontId="10" type="noConversion"/>
  </si>
  <si>
    <t>〕</t>
    <phoneticPr fontId="10" type="noConversion"/>
  </si>
  <si>
    <t>〈</t>
    <phoneticPr fontId="10" type="noConversion"/>
  </si>
  <si>
    <t>〉</t>
    <phoneticPr fontId="10" type="noConversion"/>
  </si>
  <si>
    <t>《</t>
    <phoneticPr fontId="10" type="noConversion"/>
  </si>
  <si>
    <t>》</t>
    <phoneticPr fontId="10" type="noConversion"/>
  </si>
  <si>
    <t>「</t>
    <phoneticPr fontId="10" type="noConversion"/>
  </si>
  <si>
    <t>㈚</t>
    <phoneticPr fontId="10" type="noConversion"/>
  </si>
  <si>
    <t>㈛</t>
    <phoneticPr fontId="10" type="noConversion"/>
  </si>
  <si>
    <t>ぜ</t>
  </si>
  <si>
    <t>そ</t>
  </si>
  <si>
    <t>ぞ</t>
  </si>
  <si>
    <t>た</t>
  </si>
  <si>
    <t>だ</t>
  </si>
  <si>
    <t>ち</t>
  </si>
  <si>
    <t>ぢ</t>
  </si>
  <si>
    <t>っ</t>
  </si>
  <si>
    <t>つ</t>
  </si>
  <si>
    <t>」</t>
    <phoneticPr fontId="10" type="noConversion"/>
  </si>
  <si>
    <t>【</t>
    <phoneticPr fontId="10" type="noConversion"/>
  </si>
  <si>
    <t>】</t>
    <phoneticPr fontId="10" type="noConversion"/>
  </si>
  <si>
    <t>ㅇ</t>
  </si>
  <si>
    <t>ⓐ</t>
    <phoneticPr fontId="10" type="noConversion"/>
  </si>
  <si>
    <t>ⓑ</t>
    <phoneticPr fontId="10" type="noConversion"/>
  </si>
  <si>
    <t>ⓒ</t>
    <phoneticPr fontId="10" type="noConversion"/>
  </si>
  <si>
    <t>ⓓ</t>
    <phoneticPr fontId="10" type="noConversion"/>
  </si>
  <si>
    <t>ⓔ</t>
    <phoneticPr fontId="10" type="noConversion"/>
  </si>
  <si>
    <t>ⓕ</t>
    <phoneticPr fontId="10" type="noConversion"/>
  </si>
  <si>
    <t>ⓖ</t>
    <phoneticPr fontId="10" type="noConversion"/>
  </si>
  <si>
    <t>ⓗ</t>
    <phoneticPr fontId="10" type="noConversion"/>
  </si>
  <si>
    <t>ⓘ</t>
    <phoneticPr fontId="10" type="noConversion"/>
  </si>
  <si>
    <t>づ</t>
  </si>
  <si>
    <t>て</t>
  </si>
  <si>
    <t>で</t>
  </si>
  <si>
    <t>と</t>
  </si>
  <si>
    <t>ど</t>
  </si>
  <si>
    <t>な</t>
  </si>
  <si>
    <t>に</t>
  </si>
  <si>
    <t>ぬ</t>
  </si>
  <si>
    <t>ね</t>
  </si>
  <si>
    <t>ㄷ</t>
  </si>
  <si>
    <t>+</t>
    <phoneticPr fontId="10" type="noConversion"/>
  </si>
  <si>
    <t>－</t>
    <phoneticPr fontId="10" type="noConversion"/>
  </si>
  <si>
    <t>＜</t>
    <phoneticPr fontId="10" type="noConversion"/>
  </si>
  <si>
    <t>=</t>
    <phoneticPr fontId="10" type="noConversion"/>
  </si>
  <si>
    <t>＞</t>
    <phoneticPr fontId="10" type="noConversion"/>
  </si>
  <si>
    <t>±</t>
    <phoneticPr fontId="10" type="noConversion"/>
  </si>
  <si>
    <t>×</t>
    <phoneticPr fontId="10" type="noConversion"/>
  </si>
  <si>
    <t>÷</t>
    <phoneticPr fontId="10" type="noConversion"/>
  </si>
  <si>
    <t>≠</t>
    <phoneticPr fontId="10" type="noConversion"/>
  </si>
  <si>
    <t>ⓙ</t>
    <phoneticPr fontId="10" type="noConversion"/>
  </si>
  <si>
    <t>ⓚ</t>
    <phoneticPr fontId="10" type="noConversion"/>
  </si>
  <si>
    <t>ⓛ</t>
    <phoneticPr fontId="10" type="noConversion"/>
  </si>
  <si>
    <t>ⓜ</t>
    <phoneticPr fontId="10" type="noConversion"/>
  </si>
  <si>
    <t>ⓝ</t>
    <phoneticPr fontId="10" type="noConversion"/>
  </si>
  <si>
    <t>ⓞ</t>
    <phoneticPr fontId="10" type="noConversion"/>
  </si>
  <si>
    <t>ⓟ</t>
    <phoneticPr fontId="10" type="noConversion"/>
  </si>
  <si>
    <t>ⓠ</t>
    <phoneticPr fontId="10" type="noConversion"/>
  </si>
  <si>
    <t>ⓡ</t>
    <phoneticPr fontId="10" type="noConversion"/>
  </si>
  <si>
    <t>の</t>
  </si>
  <si>
    <t>は</t>
  </si>
  <si>
    <t>ば</t>
  </si>
  <si>
    <t>ぱ</t>
  </si>
  <si>
    <t>ひ</t>
  </si>
  <si>
    <t>び</t>
  </si>
  <si>
    <t>ぴ</t>
  </si>
  <si>
    <t>ふ</t>
  </si>
  <si>
    <t>ぶ</t>
  </si>
  <si>
    <t>≤</t>
    <phoneticPr fontId="10" type="noConversion"/>
  </si>
  <si>
    <t>≥</t>
    <phoneticPr fontId="10" type="noConversion"/>
  </si>
  <si>
    <t>∞</t>
    <phoneticPr fontId="10" type="noConversion"/>
  </si>
  <si>
    <t>∴</t>
    <phoneticPr fontId="10" type="noConversion"/>
  </si>
  <si>
    <t>♂</t>
    <phoneticPr fontId="10" type="noConversion"/>
  </si>
  <si>
    <t>♀</t>
    <phoneticPr fontId="10" type="noConversion"/>
  </si>
  <si>
    <t>∠</t>
    <phoneticPr fontId="10" type="noConversion"/>
  </si>
  <si>
    <t>⊥</t>
    <phoneticPr fontId="10" type="noConversion"/>
  </si>
  <si>
    <t>⌒</t>
    <phoneticPr fontId="10" type="noConversion"/>
  </si>
  <si>
    <t>ⓢ</t>
    <phoneticPr fontId="10" type="noConversion"/>
  </si>
  <si>
    <t>ⓣ</t>
    <phoneticPr fontId="10" type="noConversion"/>
  </si>
  <si>
    <t>ⓤ</t>
    <phoneticPr fontId="10" type="noConversion"/>
  </si>
  <si>
    <t>ⓥ</t>
    <phoneticPr fontId="10" type="noConversion"/>
  </si>
  <si>
    <t>ⓦ</t>
    <phoneticPr fontId="10" type="noConversion"/>
  </si>
  <si>
    <t>ⓧ</t>
    <phoneticPr fontId="10" type="noConversion"/>
  </si>
  <si>
    <t>ⓨ</t>
    <phoneticPr fontId="10" type="noConversion"/>
  </si>
  <si>
    <t>ⓩ</t>
    <phoneticPr fontId="10" type="noConversion"/>
  </si>
  <si>
    <t>①</t>
    <phoneticPr fontId="10" type="noConversion"/>
  </si>
  <si>
    <t>ぷ</t>
  </si>
  <si>
    <t>へ</t>
  </si>
  <si>
    <t>べ</t>
  </si>
  <si>
    <t>ぺ</t>
  </si>
  <si>
    <t>ほ</t>
  </si>
  <si>
    <t>ぼ</t>
  </si>
  <si>
    <t>ぽ</t>
  </si>
  <si>
    <t>ま</t>
  </si>
  <si>
    <t>み</t>
  </si>
  <si>
    <t>∂</t>
    <phoneticPr fontId="10" type="noConversion"/>
  </si>
  <si>
    <t>∇</t>
    <phoneticPr fontId="10" type="noConversion"/>
  </si>
  <si>
    <t>≡</t>
    <phoneticPr fontId="10" type="noConversion"/>
  </si>
  <si>
    <t>≒</t>
    <phoneticPr fontId="10" type="noConversion"/>
  </si>
  <si>
    <t>≪</t>
    <phoneticPr fontId="10" type="noConversion"/>
  </si>
  <si>
    <t>≫</t>
    <phoneticPr fontId="10" type="noConversion"/>
  </si>
  <si>
    <t>√</t>
    <phoneticPr fontId="10" type="noConversion"/>
  </si>
  <si>
    <t>∽</t>
    <phoneticPr fontId="10" type="noConversion"/>
  </si>
  <si>
    <t>∝</t>
    <phoneticPr fontId="10" type="noConversion"/>
  </si>
  <si>
    <t>②</t>
    <phoneticPr fontId="10" type="noConversion"/>
  </si>
  <si>
    <t>③</t>
  </si>
  <si>
    <t>④</t>
    <phoneticPr fontId="10" type="noConversion"/>
  </si>
  <si>
    <t>⑤</t>
    <phoneticPr fontId="10" type="noConversion"/>
  </si>
  <si>
    <t>⑥</t>
    <phoneticPr fontId="10" type="noConversion"/>
  </si>
  <si>
    <t>⑦</t>
  </si>
  <si>
    <t>⑧</t>
  </si>
  <si>
    <t>⑨</t>
    <phoneticPr fontId="10" type="noConversion"/>
  </si>
  <si>
    <t>⑩</t>
    <phoneticPr fontId="10" type="noConversion"/>
  </si>
  <si>
    <t>む</t>
  </si>
  <si>
    <t>め</t>
  </si>
  <si>
    <t>も</t>
  </si>
  <si>
    <t>ゃ</t>
  </si>
  <si>
    <t>や</t>
  </si>
  <si>
    <t>ゅ</t>
  </si>
  <si>
    <t>ゆ</t>
  </si>
  <si>
    <t>ょ</t>
  </si>
  <si>
    <t>よ</t>
  </si>
  <si>
    <t>∵</t>
    <phoneticPr fontId="10" type="noConversion"/>
  </si>
  <si>
    <t>∫</t>
    <phoneticPr fontId="10" type="noConversion"/>
  </si>
  <si>
    <t>∬</t>
    <phoneticPr fontId="10" type="noConversion"/>
  </si>
  <si>
    <t>∈</t>
    <phoneticPr fontId="10" type="noConversion"/>
  </si>
  <si>
    <t>∋</t>
    <phoneticPr fontId="10" type="noConversion"/>
  </si>
  <si>
    <t>⊆</t>
    <phoneticPr fontId="10" type="noConversion"/>
  </si>
  <si>
    <t>⊇</t>
    <phoneticPr fontId="10" type="noConversion"/>
  </si>
  <si>
    <t>⊂</t>
    <phoneticPr fontId="10" type="noConversion"/>
  </si>
  <si>
    <t>⊃</t>
    <phoneticPr fontId="10" type="noConversion"/>
  </si>
  <si>
    <t>⑪</t>
    <phoneticPr fontId="10" type="noConversion"/>
  </si>
  <si>
    <t>⑫</t>
    <phoneticPr fontId="10" type="noConversion"/>
  </si>
  <si>
    <t>⑬</t>
    <phoneticPr fontId="10" type="noConversion"/>
  </si>
  <si>
    <t>⑭</t>
    <phoneticPr fontId="10" type="noConversion"/>
  </si>
  <si>
    <t>⑮</t>
    <phoneticPr fontId="10" type="noConversion"/>
  </si>
  <si>
    <t>⒜</t>
    <phoneticPr fontId="10" type="noConversion"/>
  </si>
  <si>
    <t>⒝</t>
    <phoneticPr fontId="10" type="noConversion"/>
  </si>
  <si>
    <t>⒞</t>
    <phoneticPr fontId="10" type="noConversion"/>
  </si>
  <si>
    <t>⒟</t>
    <phoneticPr fontId="10" type="noConversion"/>
  </si>
  <si>
    <t>ら</t>
  </si>
  <si>
    <t>り</t>
  </si>
  <si>
    <t>る</t>
  </si>
  <si>
    <t>れ</t>
  </si>
  <si>
    <t>ろ</t>
  </si>
  <si>
    <t>ゎ</t>
  </si>
  <si>
    <t>わ</t>
  </si>
  <si>
    <t>ゐ</t>
  </si>
  <si>
    <t>ゑ</t>
  </si>
  <si>
    <t>∪</t>
    <phoneticPr fontId="10" type="noConversion"/>
  </si>
  <si>
    <t>∩</t>
    <phoneticPr fontId="10" type="noConversion"/>
  </si>
  <si>
    <t>∧</t>
    <phoneticPr fontId="10" type="noConversion"/>
  </si>
  <si>
    <t>∨</t>
    <phoneticPr fontId="10" type="noConversion"/>
  </si>
  <si>
    <t>￢</t>
    <phoneticPr fontId="10" type="noConversion"/>
  </si>
  <si>
    <t>⇒</t>
    <phoneticPr fontId="10" type="noConversion"/>
  </si>
  <si>
    <t>⇔</t>
    <phoneticPr fontId="10" type="noConversion"/>
  </si>
  <si>
    <t>∀</t>
    <phoneticPr fontId="10" type="noConversion"/>
  </si>
  <si>
    <t>∃</t>
    <phoneticPr fontId="10" type="noConversion"/>
  </si>
  <si>
    <t>⒠</t>
    <phoneticPr fontId="10" type="noConversion"/>
  </si>
  <si>
    <t>⒡</t>
    <phoneticPr fontId="10" type="noConversion"/>
  </si>
  <si>
    <t>⒢</t>
  </si>
  <si>
    <t>⒣</t>
  </si>
  <si>
    <t>⒤</t>
  </si>
  <si>
    <t>⒥</t>
    <phoneticPr fontId="10" type="noConversion"/>
  </si>
  <si>
    <t>⒦</t>
    <phoneticPr fontId="10" type="noConversion"/>
  </si>
  <si>
    <t>⒧</t>
    <phoneticPr fontId="10" type="noConversion"/>
  </si>
  <si>
    <t>⒨</t>
    <phoneticPr fontId="10" type="noConversion"/>
  </si>
  <si>
    <t>を</t>
  </si>
  <si>
    <t>ん</t>
  </si>
  <si>
    <t>∮</t>
    <phoneticPr fontId="10" type="noConversion"/>
  </si>
  <si>
    <t>∑</t>
    <phoneticPr fontId="10" type="noConversion"/>
  </si>
  <si>
    <t>∏</t>
    <phoneticPr fontId="10" type="noConversion"/>
  </si>
  <si>
    <t>⒩</t>
    <phoneticPr fontId="10" type="noConversion"/>
  </si>
  <si>
    <t>⒪</t>
    <phoneticPr fontId="10" type="noConversion"/>
  </si>
  <si>
    <t>⒫</t>
    <phoneticPr fontId="10" type="noConversion"/>
  </si>
  <si>
    <t>⒬</t>
    <phoneticPr fontId="10" type="noConversion"/>
  </si>
  <si>
    <t>⒭</t>
    <phoneticPr fontId="10" type="noConversion"/>
  </si>
  <si>
    <t>⒮</t>
    <phoneticPr fontId="10" type="noConversion"/>
  </si>
  <si>
    <t>⒯</t>
    <phoneticPr fontId="10" type="noConversion"/>
  </si>
  <si>
    <t>⒰</t>
    <phoneticPr fontId="10" type="noConversion"/>
  </si>
  <si>
    <t>⒱</t>
    <phoneticPr fontId="10" type="noConversion"/>
  </si>
  <si>
    <t>ㅃ</t>
    <phoneticPr fontId="10" type="noConversion"/>
  </si>
  <si>
    <t>ァ</t>
  </si>
  <si>
    <t>ア</t>
  </si>
  <si>
    <t>ィ</t>
  </si>
  <si>
    <t>イ</t>
  </si>
  <si>
    <t>ゥ</t>
  </si>
  <si>
    <t>ウ</t>
  </si>
  <si>
    <t>ェ</t>
  </si>
  <si>
    <t>エ</t>
  </si>
  <si>
    <t>ォ</t>
  </si>
  <si>
    <t>ㄹ</t>
  </si>
  <si>
    <t>＄</t>
    <phoneticPr fontId="10" type="noConversion"/>
  </si>
  <si>
    <t>％</t>
    <phoneticPr fontId="10" type="noConversion"/>
  </si>
  <si>
    <t>￦</t>
    <phoneticPr fontId="10" type="noConversion"/>
  </si>
  <si>
    <t>Ｆ</t>
    <phoneticPr fontId="10" type="noConversion"/>
  </si>
  <si>
    <t>′</t>
    <phoneticPr fontId="10" type="noConversion"/>
  </si>
  <si>
    <t>″</t>
    <phoneticPr fontId="10" type="noConversion"/>
  </si>
  <si>
    <t>℃</t>
    <phoneticPr fontId="10" type="noConversion"/>
  </si>
  <si>
    <t>Å</t>
    <phoneticPr fontId="10" type="noConversion"/>
  </si>
  <si>
    <t>￠</t>
    <phoneticPr fontId="10" type="noConversion"/>
  </si>
  <si>
    <t>⒲</t>
    <phoneticPr fontId="10" type="noConversion"/>
  </si>
  <si>
    <t>⒳</t>
    <phoneticPr fontId="10" type="noConversion"/>
  </si>
  <si>
    <t>⑻</t>
    <phoneticPr fontId="10" type="noConversion"/>
  </si>
  <si>
    <t>⒵</t>
    <phoneticPr fontId="10" type="noConversion"/>
  </si>
  <si>
    <t>⑴</t>
    <phoneticPr fontId="10" type="noConversion"/>
  </si>
  <si>
    <t>⑵</t>
    <phoneticPr fontId="10" type="noConversion"/>
  </si>
  <si>
    <t>⑶</t>
    <phoneticPr fontId="10" type="noConversion"/>
  </si>
  <si>
    <t>⑷</t>
    <phoneticPr fontId="10" type="noConversion"/>
  </si>
  <si>
    <t>⑸</t>
    <phoneticPr fontId="10" type="noConversion"/>
  </si>
  <si>
    <t>オ</t>
  </si>
  <si>
    <t>カ</t>
  </si>
  <si>
    <t>ガ</t>
  </si>
  <si>
    <t>キ</t>
  </si>
  <si>
    <t>ギ</t>
  </si>
  <si>
    <t>ク</t>
  </si>
  <si>
    <t>グ</t>
  </si>
  <si>
    <t>ケ</t>
  </si>
  <si>
    <t>ゲ</t>
  </si>
  <si>
    <t>￡</t>
    <phoneticPr fontId="10" type="noConversion"/>
  </si>
  <si>
    <t>￥</t>
    <phoneticPr fontId="10" type="noConversion"/>
  </si>
  <si>
    <t>¤</t>
    <phoneticPr fontId="10" type="noConversion"/>
  </si>
  <si>
    <t>℉</t>
    <phoneticPr fontId="10" type="noConversion"/>
  </si>
  <si>
    <t>‰</t>
    <phoneticPr fontId="10" type="noConversion"/>
  </si>
  <si>
    <t>㎕</t>
    <phoneticPr fontId="10" type="noConversion"/>
  </si>
  <si>
    <t>㎖</t>
    <phoneticPr fontId="10" type="noConversion"/>
  </si>
  <si>
    <t>㎗</t>
    <phoneticPr fontId="10" type="noConversion"/>
  </si>
  <si>
    <t>ℓ</t>
    <phoneticPr fontId="10" type="noConversion"/>
  </si>
  <si>
    <t>⑹</t>
    <phoneticPr fontId="10" type="noConversion"/>
  </si>
  <si>
    <t>⑺</t>
    <phoneticPr fontId="10" type="noConversion"/>
  </si>
  <si>
    <t>⒴</t>
    <phoneticPr fontId="10" type="noConversion"/>
  </si>
  <si>
    <t>⑼</t>
    <phoneticPr fontId="10" type="noConversion"/>
  </si>
  <si>
    <t>⑽</t>
    <phoneticPr fontId="10" type="noConversion"/>
  </si>
  <si>
    <t>⑾</t>
    <phoneticPr fontId="10" type="noConversion"/>
  </si>
  <si>
    <t>⑿</t>
  </si>
  <si>
    <t>⒀</t>
  </si>
  <si>
    <t>⒁</t>
    <phoneticPr fontId="10" type="noConversion"/>
  </si>
  <si>
    <t>コ</t>
  </si>
  <si>
    <t>ゴ</t>
  </si>
  <si>
    <t>サ</t>
  </si>
  <si>
    <t>ザ</t>
  </si>
  <si>
    <t>シ</t>
  </si>
  <si>
    <t>ジ</t>
  </si>
  <si>
    <t>ス</t>
  </si>
  <si>
    <t>ズ</t>
  </si>
  <si>
    <t>セ</t>
  </si>
  <si>
    <t>㎘</t>
    <phoneticPr fontId="10" type="noConversion"/>
  </si>
  <si>
    <t>㏄</t>
    <phoneticPr fontId="10" type="noConversion"/>
  </si>
  <si>
    <t>㎣</t>
    <phoneticPr fontId="10" type="noConversion"/>
  </si>
  <si>
    <t>㎤</t>
    <phoneticPr fontId="10" type="noConversion"/>
  </si>
  <si>
    <t>㎥</t>
    <phoneticPr fontId="10" type="noConversion"/>
  </si>
  <si>
    <t>㎦</t>
    <phoneticPr fontId="10" type="noConversion"/>
  </si>
  <si>
    <t>㎙</t>
    <phoneticPr fontId="10" type="noConversion"/>
  </si>
  <si>
    <t>㎚</t>
    <phoneticPr fontId="10" type="noConversion"/>
  </si>
  <si>
    <t>㎛</t>
    <phoneticPr fontId="10" type="noConversion"/>
  </si>
  <si>
    <t>⒂</t>
    <phoneticPr fontId="10" type="noConversion"/>
  </si>
  <si>
    <t>ゼ</t>
  </si>
  <si>
    <t>ソ</t>
  </si>
  <si>
    <t>ゾ</t>
  </si>
  <si>
    <t>タ</t>
  </si>
  <si>
    <t>ダ</t>
  </si>
  <si>
    <t>チ</t>
  </si>
  <si>
    <t>ヂ</t>
  </si>
  <si>
    <t>ッ</t>
  </si>
  <si>
    <t>ツ</t>
  </si>
  <si>
    <t>㎜</t>
    <phoneticPr fontId="10" type="noConversion"/>
  </si>
  <si>
    <t>㎝</t>
    <phoneticPr fontId="10" type="noConversion"/>
  </si>
  <si>
    <t>㎞</t>
    <phoneticPr fontId="10" type="noConversion"/>
  </si>
  <si>
    <t>㎟</t>
    <phoneticPr fontId="10" type="noConversion"/>
  </si>
  <si>
    <t>㎠</t>
    <phoneticPr fontId="10" type="noConversion"/>
  </si>
  <si>
    <t>㎡</t>
    <phoneticPr fontId="10" type="noConversion"/>
  </si>
  <si>
    <t>㎢</t>
    <phoneticPr fontId="10" type="noConversion"/>
  </si>
  <si>
    <t>㏊</t>
    <phoneticPr fontId="10" type="noConversion"/>
  </si>
  <si>
    <t>㎍</t>
    <phoneticPr fontId="10" type="noConversion"/>
  </si>
  <si>
    <t>ㅈ</t>
  </si>
  <si>
    <t>ヅ</t>
  </si>
  <si>
    <t>テ</t>
  </si>
  <si>
    <t>デ</t>
  </si>
  <si>
    <t>ト</t>
  </si>
  <si>
    <t>ド</t>
  </si>
  <si>
    <t>ナ</t>
  </si>
  <si>
    <t>ニ</t>
  </si>
  <si>
    <t>ヌ</t>
  </si>
  <si>
    <t>ネ</t>
  </si>
  <si>
    <t>㎎</t>
    <phoneticPr fontId="10" type="noConversion"/>
  </si>
  <si>
    <t>㎏</t>
    <phoneticPr fontId="10" type="noConversion"/>
  </si>
  <si>
    <t>㏏</t>
    <phoneticPr fontId="10" type="noConversion"/>
  </si>
  <si>
    <t>㎈</t>
    <phoneticPr fontId="10" type="noConversion"/>
  </si>
  <si>
    <t>㎉</t>
    <phoneticPr fontId="10" type="noConversion"/>
  </si>
  <si>
    <t>㏈</t>
    <phoneticPr fontId="10" type="noConversion"/>
  </si>
  <si>
    <t>㎧</t>
    <phoneticPr fontId="10" type="noConversion"/>
  </si>
  <si>
    <t>㎨</t>
    <phoneticPr fontId="10" type="noConversion"/>
  </si>
  <si>
    <t>㎰</t>
    <phoneticPr fontId="10" type="noConversion"/>
  </si>
  <si>
    <t>ⅰ</t>
    <phoneticPr fontId="10" type="noConversion"/>
  </si>
  <si>
    <t>ⅱ</t>
    <phoneticPr fontId="10" type="noConversion"/>
  </si>
  <si>
    <t>ⅲ</t>
    <phoneticPr fontId="10" type="noConversion"/>
  </si>
  <si>
    <t>ⅳ</t>
    <phoneticPr fontId="10" type="noConversion"/>
  </si>
  <si>
    <t>ⅴ</t>
    <phoneticPr fontId="10" type="noConversion"/>
  </si>
  <si>
    <t>ⅵ</t>
    <phoneticPr fontId="10" type="noConversion"/>
  </si>
  <si>
    <t>ⅶ</t>
    <phoneticPr fontId="10" type="noConversion"/>
  </si>
  <si>
    <t>ⅷ</t>
    <phoneticPr fontId="10" type="noConversion"/>
  </si>
  <si>
    <t>ノ</t>
  </si>
  <si>
    <t>ハ</t>
  </si>
  <si>
    <t>バ</t>
  </si>
  <si>
    <t>パ</t>
  </si>
  <si>
    <t>ヒ</t>
  </si>
  <si>
    <t>ビ</t>
  </si>
  <si>
    <t>ピ</t>
  </si>
  <si>
    <t>フ</t>
  </si>
  <si>
    <t>ブ</t>
  </si>
  <si>
    <t>㎱</t>
    <phoneticPr fontId="10" type="noConversion"/>
  </si>
  <si>
    <t>㎳</t>
    <phoneticPr fontId="10" type="noConversion"/>
  </si>
  <si>
    <t>㎴</t>
    <phoneticPr fontId="10" type="noConversion"/>
  </si>
  <si>
    <t>㎵</t>
    <phoneticPr fontId="10" type="noConversion"/>
  </si>
  <si>
    <t>㎶</t>
    <phoneticPr fontId="10" type="noConversion"/>
  </si>
  <si>
    <t>㎷</t>
    <phoneticPr fontId="10" type="noConversion"/>
  </si>
  <si>
    <t>㎸</t>
    <phoneticPr fontId="10" type="noConversion"/>
  </si>
  <si>
    <t>㎹</t>
    <phoneticPr fontId="10" type="noConversion"/>
  </si>
  <si>
    <t>㎀</t>
    <phoneticPr fontId="10" type="noConversion"/>
  </si>
  <si>
    <t>ⅸ</t>
    <phoneticPr fontId="10" type="noConversion"/>
  </si>
  <si>
    <t>ⅹ</t>
    <phoneticPr fontId="10" type="noConversion"/>
  </si>
  <si>
    <t>Ⅰ</t>
    <phoneticPr fontId="10" type="noConversion"/>
  </si>
  <si>
    <t>Ⅲ</t>
    <phoneticPr fontId="10" type="noConversion"/>
  </si>
  <si>
    <t>Ⅳ</t>
    <phoneticPr fontId="10" type="noConversion"/>
  </si>
  <si>
    <t>Ⅴ</t>
    <phoneticPr fontId="10" type="noConversion"/>
  </si>
  <si>
    <t>Ⅵ</t>
    <phoneticPr fontId="10" type="noConversion"/>
  </si>
  <si>
    <t>Ⅶ</t>
    <phoneticPr fontId="10" type="noConversion"/>
  </si>
  <si>
    <t>プ</t>
  </si>
  <si>
    <t>ヘ</t>
  </si>
  <si>
    <t>ベ</t>
  </si>
  <si>
    <t>ペ</t>
  </si>
  <si>
    <t>ホ</t>
  </si>
  <si>
    <t>ボ</t>
  </si>
  <si>
    <t>ポ</t>
  </si>
  <si>
    <t>マ</t>
  </si>
  <si>
    <t>ミ</t>
  </si>
  <si>
    <t>㎁</t>
    <phoneticPr fontId="10" type="noConversion"/>
  </si>
  <si>
    <t>㎂</t>
    <phoneticPr fontId="10" type="noConversion"/>
  </si>
  <si>
    <t>㎃</t>
    <phoneticPr fontId="10" type="noConversion"/>
  </si>
  <si>
    <t>㎄</t>
    <phoneticPr fontId="10" type="noConversion"/>
  </si>
  <si>
    <t>㎺</t>
    <phoneticPr fontId="10" type="noConversion"/>
  </si>
  <si>
    <t>㎻</t>
    <phoneticPr fontId="10" type="noConversion"/>
  </si>
  <si>
    <t>㎼</t>
    <phoneticPr fontId="10" type="noConversion"/>
  </si>
  <si>
    <t>㎽</t>
    <phoneticPr fontId="10" type="noConversion"/>
  </si>
  <si>
    <t>㎾</t>
    <phoneticPr fontId="10" type="noConversion"/>
  </si>
  <si>
    <t>Ⅷ</t>
    <phoneticPr fontId="10" type="noConversion"/>
  </si>
  <si>
    <t>Ⅸ</t>
    <phoneticPr fontId="10" type="noConversion"/>
  </si>
  <si>
    <t>Ⅹ</t>
    <phoneticPr fontId="10" type="noConversion"/>
  </si>
  <si>
    <t>ム</t>
  </si>
  <si>
    <t>メ</t>
  </si>
  <si>
    <t>モ</t>
  </si>
  <si>
    <t>ャ</t>
  </si>
  <si>
    <t>ヤ</t>
  </si>
  <si>
    <t>ュ</t>
  </si>
  <si>
    <t>ユ</t>
  </si>
  <si>
    <t>ョ</t>
  </si>
  <si>
    <t>ヨ</t>
  </si>
  <si>
    <t>㎿</t>
    <phoneticPr fontId="10" type="noConversion"/>
  </si>
  <si>
    <t>㎐</t>
    <phoneticPr fontId="10" type="noConversion"/>
  </si>
  <si>
    <t>㎑</t>
    <phoneticPr fontId="10" type="noConversion"/>
  </si>
  <si>
    <t>㎒</t>
    <phoneticPr fontId="10" type="noConversion"/>
  </si>
  <si>
    <t>㎓</t>
    <phoneticPr fontId="10" type="noConversion"/>
  </si>
  <si>
    <t>㎔</t>
    <phoneticPr fontId="10" type="noConversion"/>
  </si>
  <si>
    <t>Ω</t>
    <phoneticPr fontId="10" type="noConversion"/>
  </si>
  <si>
    <t>㏀</t>
    <phoneticPr fontId="10" type="noConversion"/>
  </si>
  <si>
    <t>㏁</t>
    <phoneticPr fontId="10" type="noConversion"/>
  </si>
  <si>
    <t>ㅊ</t>
  </si>
  <si>
    <t>½</t>
    <phoneticPr fontId="10" type="noConversion"/>
  </si>
  <si>
    <t>⅔</t>
    <phoneticPr fontId="10" type="noConversion"/>
  </si>
  <si>
    <t>¼</t>
    <phoneticPr fontId="10" type="noConversion"/>
  </si>
  <si>
    <t>¾</t>
    <phoneticPr fontId="10" type="noConversion"/>
  </si>
  <si>
    <t>⅛</t>
    <phoneticPr fontId="10" type="noConversion"/>
  </si>
  <si>
    <t>⅜</t>
    <phoneticPr fontId="10" type="noConversion"/>
  </si>
  <si>
    <t>⅝</t>
    <phoneticPr fontId="10" type="noConversion"/>
  </si>
  <si>
    <t>⅞</t>
    <phoneticPr fontId="10" type="noConversion"/>
  </si>
  <si>
    <t>ラ</t>
  </si>
  <si>
    <t>リ</t>
  </si>
  <si>
    <t>ル</t>
  </si>
  <si>
    <t>レ</t>
  </si>
  <si>
    <t>ロ</t>
  </si>
  <si>
    <t>ヮ</t>
  </si>
  <si>
    <t>ワ</t>
  </si>
  <si>
    <t>ヰ</t>
  </si>
  <si>
    <t>ヱ</t>
  </si>
  <si>
    <t>㎊</t>
    <phoneticPr fontId="10" type="noConversion"/>
  </si>
  <si>
    <t>㎋</t>
    <phoneticPr fontId="10" type="noConversion"/>
  </si>
  <si>
    <t>㎌</t>
    <phoneticPr fontId="10" type="noConversion"/>
  </si>
  <si>
    <t>㏖</t>
    <phoneticPr fontId="10" type="noConversion"/>
  </si>
  <si>
    <t>㏅</t>
    <phoneticPr fontId="10" type="noConversion"/>
  </si>
  <si>
    <t>㎭</t>
    <phoneticPr fontId="10" type="noConversion"/>
  </si>
  <si>
    <t>㎮</t>
    <phoneticPr fontId="10" type="noConversion"/>
  </si>
  <si>
    <t>㎯</t>
    <phoneticPr fontId="10" type="noConversion"/>
  </si>
  <si>
    <t>¹</t>
    <phoneticPr fontId="10" type="noConversion"/>
  </si>
  <si>
    <t>²</t>
    <phoneticPr fontId="10" type="noConversion"/>
  </si>
  <si>
    <t>³</t>
    <phoneticPr fontId="10" type="noConversion"/>
  </si>
  <si>
    <t>⁴</t>
    <phoneticPr fontId="10" type="noConversion"/>
  </si>
  <si>
    <t>ⁿ</t>
    <phoneticPr fontId="10" type="noConversion"/>
  </si>
  <si>
    <t>₁</t>
    <phoneticPr fontId="10" type="noConversion"/>
  </si>
  <si>
    <t>₂</t>
    <phoneticPr fontId="10" type="noConversion"/>
  </si>
  <si>
    <t>₃</t>
    <phoneticPr fontId="10" type="noConversion"/>
  </si>
  <si>
    <t>₄</t>
    <phoneticPr fontId="10" type="noConversion"/>
  </si>
  <si>
    <t>ヲ</t>
  </si>
  <si>
    <t>ン</t>
  </si>
  <si>
    <t>ヵ</t>
  </si>
  <si>
    <t>ヶ</t>
  </si>
  <si>
    <t>㏛</t>
    <phoneticPr fontId="10" type="noConversion"/>
  </si>
  <si>
    <t>㎩</t>
    <phoneticPr fontId="10" type="noConversion"/>
  </si>
  <si>
    <t>㎪</t>
    <phoneticPr fontId="10" type="noConversion"/>
  </si>
  <si>
    <t>㎫</t>
    <phoneticPr fontId="10" type="noConversion"/>
  </si>
  <si>
    <t>㎬</t>
    <phoneticPr fontId="10" type="noConversion"/>
  </si>
  <si>
    <t>㏝</t>
    <phoneticPr fontId="10" type="noConversion"/>
  </si>
  <si>
    <t>㏐</t>
    <phoneticPr fontId="10" type="noConversion"/>
  </si>
  <si>
    <t>㏓</t>
    <phoneticPr fontId="10" type="noConversion"/>
  </si>
  <si>
    <t>㏃</t>
    <phoneticPr fontId="10" type="noConversion"/>
  </si>
  <si>
    <t>ㅋ</t>
  </si>
  <si>
    <t>ㄱ</t>
    <phoneticPr fontId="10" type="noConversion"/>
  </si>
  <si>
    <t>ㄲ</t>
    <phoneticPr fontId="10" type="noConversion"/>
  </si>
  <si>
    <t>ㄳ</t>
    <phoneticPr fontId="10" type="noConversion"/>
  </si>
  <si>
    <t>ㄴ</t>
    <phoneticPr fontId="10" type="noConversion"/>
  </si>
  <si>
    <t>ㄵ</t>
    <phoneticPr fontId="10" type="noConversion"/>
  </si>
  <si>
    <t>ㄶ</t>
    <phoneticPr fontId="10" type="noConversion"/>
  </si>
  <si>
    <t>ㄷ</t>
    <phoneticPr fontId="10" type="noConversion"/>
  </si>
  <si>
    <t>ㄹ</t>
    <phoneticPr fontId="10" type="noConversion"/>
  </si>
  <si>
    <t>ㅆ</t>
    <phoneticPr fontId="10" type="noConversion"/>
  </si>
  <si>
    <t>А</t>
  </si>
  <si>
    <t>Б</t>
  </si>
  <si>
    <t>В</t>
  </si>
  <si>
    <t>Г</t>
  </si>
  <si>
    <t>Д</t>
  </si>
  <si>
    <t>Е</t>
  </si>
  <si>
    <t>Ё</t>
  </si>
  <si>
    <t>Ж</t>
  </si>
  <si>
    <t>З</t>
  </si>
  <si>
    <t>㏉</t>
    <phoneticPr fontId="10" type="noConversion"/>
  </si>
  <si>
    <t>㏜</t>
    <phoneticPr fontId="10" type="noConversion"/>
  </si>
  <si>
    <t>㏆</t>
    <phoneticPr fontId="10" type="noConversion"/>
  </si>
  <si>
    <t>ㄺ</t>
    <phoneticPr fontId="10" type="noConversion"/>
  </si>
  <si>
    <t>ㄻ</t>
    <phoneticPr fontId="10" type="noConversion"/>
  </si>
  <si>
    <t>ㄼ</t>
    <phoneticPr fontId="10" type="noConversion"/>
  </si>
  <si>
    <t>ㄽ</t>
    <phoneticPr fontId="10" type="noConversion"/>
  </si>
  <si>
    <t>ㄾ</t>
    <phoneticPr fontId="10" type="noConversion"/>
  </si>
  <si>
    <t>ㄿ</t>
    <phoneticPr fontId="10" type="noConversion"/>
  </si>
  <si>
    <t>ㅀ</t>
    <phoneticPr fontId="10" type="noConversion"/>
  </si>
  <si>
    <t>ㅁ</t>
    <phoneticPr fontId="10" type="noConversion"/>
  </si>
  <si>
    <t>ㅂ</t>
    <phoneticPr fontId="10" type="noConversion"/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</si>
  <si>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</si>
  <si>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</si>
  <si>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</si>
  <si>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</si>
  <si>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</si>
  <si>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</si>
  <si>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</si>
  <si>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</si>
  <si>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</si>
  <si>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ㅁ</t>
  </si>
  <si>
    <t>＃</t>
    <phoneticPr fontId="10" type="noConversion"/>
  </si>
  <si>
    <t>＆</t>
    <phoneticPr fontId="10" type="noConversion"/>
  </si>
  <si>
    <t>＊</t>
    <phoneticPr fontId="10" type="noConversion"/>
  </si>
  <si>
    <t>＠</t>
    <phoneticPr fontId="10" type="noConversion"/>
  </si>
  <si>
    <t>§</t>
    <phoneticPr fontId="10" type="noConversion"/>
  </si>
  <si>
    <t>※</t>
    <phoneticPr fontId="10" type="noConversion"/>
  </si>
  <si>
    <t>☆</t>
    <phoneticPr fontId="10" type="noConversion"/>
  </si>
  <si>
    <t>★</t>
    <phoneticPr fontId="10" type="noConversion"/>
  </si>
  <si>
    <t>○</t>
    <phoneticPr fontId="10" type="noConversion"/>
  </si>
  <si>
    <t>ㅄ</t>
    <phoneticPr fontId="10" type="noConversion"/>
  </si>
  <si>
    <t>ㅅ</t>
    <phoneticPr fontId="10" type="noConversion"/>
  </si>
  <si>
    <t>ㅇ</t>
    <phoneticPr fontId="10" type="noConversion"/>
  </si>
  <si>
    <t>ㅈ</t>
    <phoneticPr fontId="10" type="noConversion"/>
  </si>
  <si>
    <t>ㅉ</t>
    <phoneticPr fontId="10" type="noConversion"/>
  </si>
  <si>
    <t>ㅊ</t>
    <phoneticPr fontId="10" type="noConversion"/>
  </si>
  <si>
    <t>ㅋ</t>
    <phoneticPr fontId="10" type="noConversion"/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</si>
  <si>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</si>
  <si>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</si>
  <si>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</si>
  <si>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</si>
  <si>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</si>
  <si>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</si>
  <si>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</si>
  <si>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</si>
  <si>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</si>
  <si>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●</t>
    <phoneticPr fontId="10" type="noConversion"/>
  </si>
  <si>
    <t>◎</t>
    <phoneticPr fontId="10" type="noConversion"/>
  </si>
  <si>
    <t>◇</t>
    <phoneticPr fontId="10" type="noConversion"/>
  </si>
  <si>
    <t>◆</t>
    <phoneticPr fontId="10" type="noConversion"/>
  </si>
  <si>
    <t>□</t>
    <phoneticPr fontId="10" type="noConversion"/>
  </si>
  <si>
    <t>■</t>
    <phoneticPr fontId="10" type="noConversion"/>
  </si>
  <si>
    <t>△</t>
    <phoneticPr fontId="10" type="noConversion"/>
  </si>
  <si>
    <t>▲</t>
    <phoneticPr fontId="10" type="noConversion"/>
  </si>
  <si>
    <t>▽</t>
    <phoneticPr fontId="10" type="noConversion"/>
  </si>
  <si>
    <t>ㅌ</t>
    <phoneticPr fontId="10" type="noConversion"/>
  </si>
  <si>
    <t>ㅍ</t>
    <phoneticPr fontId="10" type="noConversion"/>
  </si>
  <si>
    <t>ㅎ</t>
    <phoneticPr fontId="10" type="noConversion"/>
  </si>
  <si>
    <t>ㅏ</t>
    <phoneticPr fontId="10" type="noConversion"/>
  </si>
  <si>
    <t>ㅐ</t>
    <phoneticPr fontId="10" type="noConversion"/>
  </si>
  <si>
    <t>ㅑ</t>
    <phoneticPr fontId="10" type="noConversion"/>
  </si>
  <si>
    <t>ㅒ</t>
    <phoneticPr fontId="10" type="noConversion"/>
  </si>
  <si>
    <t>ㅓ</t>
    <phoneticPr fontId="10" type="noConversion"/>
  </si>
  <si>
    <t>ㅔ</t>
    <phoneticPr fontId="10" type="noConversion"/>
  </si>
  <si>
    <t>Ъ</t>
  </si>
  <si>
    <t>Ы</t>
  </si>
  <si>
    <t>Ь</t>
  </si>
  <si>
    <t>Э</t>
  </si>
  <si>
    <t>Ю</t>
  </si>
  <si>
    <t>Я</t>
  </si>
  <si>
    <t>а</t>
  </si>
  <si>
    <t>б</t>
  </si>
  <si>
    <t>в</t>
  </si>
  <si>
    <t>▼</t>
    <phoneticPr fontId="10" type="noConversion"/>
  </si>
  <si>
    <t>→</t>
    <phoneticPr fontId="10" type="noConversion"/>
  </si>
  <si>
    <t>←</t>
    <phoneticPr fontId="10" type="noConversion"/>
  </si>
  <si>
    <t>↑</t>
    <phoneticPr fontId="10" type="noConversion"/>
  </si>
  <si>
    <t>↓</t>
    <phoneticPr fontId="10" type="noConversion"/>
  </si>
  <si>
    <t>↔</t>
    <phoneticPr fontId="10" type="noConversion"/>
  </si>
  <si>
    <t>〓</t>
    <phoneticPr fontId="10" type="noConversion"/>
  </si>
  <si>
    <t>◁</t>
    <phoneticPr fontId="10" type="noConversion"/>
  </si>
  <si>
    <t>◀</t>
    <phoneticPr fontId="10" type="noConversion"/>
  </si>
  <si>
    <t>ㅕ</t>
    <phoneticPr fontId="10" type="noConversion"/>
  </si>
  <si>
    <t>ㅖ</t>
    <phoneticPr fontId="10" type="noConversion"/>
  </si>
  <si>
    <t>ㅗ</t>
    <phoneticPr fontId="10" type="noConversion"/>
  </si>
  <si>
    <t>ㅘ</t>
    <phoneticPr fontId="10" type="noConversion"/>
  </si>
  <si>
    <t>ㅙ</t>
    <phoneticPr fontId="10" type="noConversion"/>
  </si>
  <si>
    <t>ㅚ</t>
    <phoneticPr fontId="10" type="noConversion"/>
  </si>
  <si>
    <t>ㅛ</t>
    <phoneticPr fontId="10" type="noConversion"/>
  </si>
  <si>
    <t>ㅜ</t>
    <phoneticPr fontId="10" type="noConversion"/>
  </si>
  <si>
    <t>ㅝ</t>
    <phoneticPr fontId="10" type="noConversion"/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</si>
  <si>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</si>
  <si>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</si>
  <si>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</si>
  <si>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</si>
  <si>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</si>
  <si>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</si>
  <si>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</si>
  <si>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</si>
  <si>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</si>
  <si>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▷</t>
    <phoneticPr fontId="10" type="noConversion"/>
  </si>
  <si>
    <t>▶</t>
    <phoneticPr fontId="10" type="noConversion"/>
  </si>
  <si>
    <t>♤</t>
    <phoneticPr fontId="10" type="noConversion"/>
  </si>
  <si>
    <t>♠</t>
    <phoneticPr fontId="10" type="noConversion"/>
  </si>
  <si>
    <t>♡</t>
    <phoneticPr fontId="10" type="noConversion"/>
  </si>
  <si>
    <t>♥</t>
    <phoneticPr fontId="10" type="noConversion"/>
  </si>
  <si>
    <t>♧</t>
    <phoneticPr fontId="10" type="noConversion"/>
  </si>
  <si>
    <t>♣</t>
    <phoneticPr fontId="10" type="noConversion"/>
  </si>
  <si>
    <t>⊙</t>
    <phoneticPr fontId="10" type="noConversion"/>
  </si>
  <si>
    <t>ㅞ</t>
    <phoneticPr fontId="10" type="noConversion"/>
  </si>
  <si>
    <t>ㅟ</t>
    <phoneticPr fontId="10" type="noConversion"/>
  </si>
  <si>
    <t>ㅠ</t>
    <phoneticPr fontId="10" type="noConversion"/>
  </si>
  <si>
    <t>ㅡ</t>
    <phoneticPr fontId="10" type="noConversion"/>
  </si>
  <si>
    <t>ㅢ</t>
    <phoneticPr fontId="10" type="noConversion"/>
  </si>
  <si>
    <t>ㅣ</t>
    <phoneticPr fontId="10" type="noConversion"/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</si>
  <si>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</si>
  <si>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</si>
  <si>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</si>
  <si>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</si>
  <si>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</si>
  <si>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</si>
  <si>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</si>
  <si>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</si>
  <si>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</si>
  <si>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◈</t>
    <phoneticPr fontId="10" type="noConversion"/>
  </si>
  <si>
    <t>▣</t>
    <phoneticPr fontId="10" type="noConversion"/>
  </si>
  <si>
    <t>◐</t>
    <phoneticPr fontId="10" type="noConversion"/>
  </si>
  <si>
    <t>◑</t>
    <phoneticPr fontId="10" type="noConversion"/>
  </si>
  <si>
    <t>▒</t>
    <phoneticPr fontId="10" type="noConversion"/>
  </si>
  <si>
    <t>▤</t>
    <phoneticPr fontId="10" type="noConversion"/>
  </si>
  <si>
    <t>▥</t>
    <phoneticPr fontId="10" type="noConversion"/>
  </si>
  <si>
    <t>▨</t>
    <phoneticPr fontId="10" type="noConversion"/>
  </si>
  <si>
    <t>▧</t>
    <phoneticPr fontId="10" type="noConversion"/>
  </si>
  <si>
    <t>ㅌ</t>
  </si>
  <si>
    <t>ㅥ</t>
    <phoneticPr fontId="10" type="noConversion"/>
  </si>
  <si>
    <t>ㅦ</t>
    <phoneticPr fontId="10" type="noConversion"/>
  </si>
  <si>
    <t>ㅧ</t>
    <phoneticPr fontId="10" type="noConversion"/>
  </si>
  <si>
    <t>ㅨ</t>
    <phoneticPr fontId="10" type="noConversion"/>
  </si>
  <si>
    <t>ㅩ</t>
    <phoneticPr fontId="10" type="noConversion"/>
  </si>
  <si>
    <t>ㅪ</t>
    <phoneticPr fontId="10" type="noConversion"/>
  </si>
  <si>
    <t>ㅫ</t>
    <phoneticPr fontId="10" type="noConversion"/>
  </si>
  <si>
    <t>ㅬ</t>
    <phoneticPr fontId="10" type="noConversion"/>
  </si>
  <si>
    <t>ㅭ</t>
    <phoneticPr fontId="10" type="noConversion"/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</si>
  <si>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</si>
  <si>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</si>
  <si>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</si>
  <si>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</si>
  <si>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</si>
  <si>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</si>
  <si>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</si>
  <si>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</si>
  <si>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</si>
  <si>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▦</t>
    <phoneticPr fontId="10" type="noConversion"/>
  </si>
  <si>
    <t>▩</t>
    <phoneticPr fontId="10" type="noConversion"/>
  </si>
  <si>
    <t>♨</t>
    <phoneticPr fontId="10" type="noConversion"/>
  </si>
  <si>
    <t>☏</t>
    <phoneticPr fontId="10" type="noConversion"/>
  </si>
  <si>
    <t>☎</t>
    <phoneticPr fontId="10" type="noConversion"/>
  </si>
  <si>
    <t>☜</t>
    <phoneticPr fontId="10" type="noConversion"/>
  </si>
  <si>
    <t>☞</t>
    <phoneticPr fontId="10" type="noConversion"/>
  </si>
  <si>
    <t>¶</t>
    <phoneticPr fontId="10" type="noConversion"/>
  </si>
  <si>
    <t>†</t>
    <phoneticPr fontId="10" type="noConversion"/>
  </si>
  <si>
    <t>ㅮ</t>
    <phoneticPr fontId="10" type="noConversion"/>
  </si>
  <si>
    <t>ㅯ</t>
    <phoneticPr fontId="10" type="noConversion"/>
  </si>
  <si>
    <t>ㅰ</t>
    <phoneticPr fontId="10" type="noConversion"/>
  </si>
  <si>
    <t>ㅱ</t>
    <phoneticPr fontId="10" type="noConversion"/>
  </si>
  <si>
    <t>ㅲ</t>
    <phoneticPr fontId="10" type="noConversion"/>
  </si>
  <si>
    <t>ㅳ</t>
    <phoneticPr fontId="10" type="noConversion"/>
  </si>
  <si>
    <t>ㅴ</t>
    <phoneticPr fontId="10" type="noConversion"/>
  </si>
  <si>
    <t>ㅵ</t>
    <phoneticPr fontId="10" type="noConversion"/>
  </si>
  <si>
    <t>ㅶ</t>
    <phoneticPr fontId="10" type="noConversion"/>
  </si>
  <si>
    <t>э</t>
  </si>
  <si>
    <t>ю</t>
  </si>
  <si>
    <t>‡</t>
    <phoneticPr fontId="10" type="noConversion"/>
  </si>
  <si>
    <t>↕</t>
    <phoneticPr fontId="10" type="noConversion"/>
  </si>
  <si>
    <t>↗</t>
    <phoneticPr fontId="10" type="noConversion"/>
  </si>
  <si>
    <t>↙</t>
    <phoneticPr fontId="10" type="noConversion"/>
  </si>
  <si>
    <t>↖</t>
    <phoneticPr fontId="10" type="noConversion"/>
  </si>
  <si>
    <t>↘</t>
    <phoneticPr fontId="10" type="noConversion"/>
  </si>
  <si>
    <t>♭</t>
    <phoneticPr fontId="10" type="noConversion"/>
  </si>
  <si>
    <t>♩</t>
    <phoneticPr fontId="10" type="noConversion"/>
  </si>
  <si>
    <t>♪</t>
    <phoneticPr fontId="10" type="noConversion"/>
  </si>
  <si>
    <t>ㅷ</t>
    <phoneticPr fontId="10" type="noConversion"/>
  </si>
  <si>
    <t>ㅸ</t>
    <phoneticPr fontId="10" type="noConversion"/>
  </si>
  <si>
    <t>ㅹ</t>
    <phoneticPr fontId="10" type="noConversion"/>
  </si>
  <si>
    <t>ㅺ</t>
    <phoneticPr fontId="10" type="noConversion"/>
  </si>
  <si>
    <t>ㅻ</t>
    <phoneticPr fontId="10" type="noConversion"/>
  </si>
  <si>
    <t>ㅼ</t>
    <phoneticPr fontId="10" type="noConversion"/>
  </si>
  <si>
    <t>ㅽ</t>
    <phoneticPr fontId="10" type="noConversion"/>
  </si>
  <si>
    <t>ㅾ</t>
    <phoneticPr fontId="10" type="noConversion"/>
  </si>
  <si>
    <t>ㅿ</t>
    <phoneticPr fontId="10" type="noConversion"/>
  </si>
  <si>
    <t>♬</t>
    <phoneticPr fontId="10" type="noConversion"/>
  </si>
  <si>
    <t>㉿</t>
    <phoneticPr fontId="10" type="noConversion"/>
  </si>
  <si>
    <t>㈜</t>
    <phoneticPr fontId="10" type="noConversion"/>
  </si>
  <si>
    <t>№</t>
    <phoneticPr fontId="10" type="noConversion"/>
  </si>
  <si>
    <t>㏇</t>
    <phoneticPr fontId="10" type="noConversion"/>
  </si>
  <si>
    <t>™</t>
    <phoneticPr fontId="10" type="noConversion"/>
  </si>
  <si>
    <t>㏂</t>
    <phoneticPr fontId="10" type="noConversion"/>
  </si>
  <si>
    <t>㏘</t>
    <phoneticPr fontId="10" type="noConversion"/>
  </si>
  <si>
    <t>℡</t>
    <phoneticPr fontId="10" type="noConversion"/>
  </si>
  <si>
    <t>ㆀ</t>
    <phoneticPr fontId="10" type="noConversion"/>
  </si>
  <si>
    <t>ㆁ</t>
    <phoneticPr fontId="10" type="noConversion"/>
  </si>
  <si>
    <t>ㆂ</t>
    <phoneticPr fontId="10" type="noConversion"/>
  </si>
  <si>
    <t>ㆃ</t>
    <phoneticPr fontId="10" type="noConversion"/>
  </si>
  <si>
    <t>ㆄ</t>
    <phoneticPr fontId="10" type="noConversion"/>
  </si>
  <si>
    <t>ㆅ</t>
    <phoneticPr fontId="10" type="noConversion"/>
  </si>
  <si>
    <t>ㆆ</t>
    <phoneticPr fontId="10" type="noConversion"/>
  </si>
  <si>
    <t>ㆇ</t>
    <phoneticPr fontId="10" type="noConversion"/>
  </si>
  <si>
    <t>ㆈ</t>
    <phoneticPr fontId="10" type="noConversion"/>
  </si>
  <si>
    <t>ª</t>
    <phoneticPr fontId="10" type="noConversion"/>
  </si>
  <si>
    <t>º</t>
    <phoneticPr fontId="10" type="noConversion"/>
  </si>
  <si>
    <t>ㆉ</t>
    <phoneticPr fontId="10" type="noConversion"/>
  </si>
  <si>
    <t>ㆊ</t>
    <phoneticPr fontId="10" type="noConversion"/>
  </si>
  <si>
    <t>ㆋ</t>
    <phoneticPr fontId="10" type="noConversion"/>
  </si>
  <si>
    <t>ㆌ</t>
    <phoneticPr fontId="10" type="noConversion"/>
  </si>
  <si>
    <t>ㆎ</t>
    <phoneticPr fontId="10" type="noConversion"/>
  </si>
  <si>
    <t>ㅂ</t>
  </si>
  <si>
    <t>─</t>
    <phoneticPr fontId="10" type="noConversion"/>
  </si>
  <si>
    <t>│</t>
    <phoneticPr fontId="10" type="noConversion"/>
  </si>
  <si>
    <t>┌</t>
    <phoneticPr fontId="10" type="noConversion"/>
  </si>
  <si>
    <t>┐</t>
    <phoneticPr fontId="10" type="noConversion"/>
  </si>
  <si>
    <t>┘</t>
    <phoneticPr fontId="10" type="noConversion"/>
  </si>
  <si>
    <t>└</t>
    <phoneticPr fontId="10" type="noConversion"/>
  </si>
  <si>
    <t>├</t>
    <phoneticPr fontId="10" type="noConversion"/>
  </si>
  <si>
    <t>┬</t>
    <phoneticPr fontId="10" type="noConversion"/>
  </si>
  <si>
    <t>┤</t>
    <phoneticPr fontId="10" type="noConversion"/>
  </si>
  <si>
    <t>ㅍ</t>
  </si>
  <si>
    <t>Ａ</t>
    <phoneticPr fontId="10" type="noConversion"/>
  </si>
  <si>
    <t>Ｂ</t>
    <phoneticPr fontId="10" type="noConversion"/>
  </si>
  <si>
    <t>Ｃ</t>
    <phoneticPr fontId="10" type="noConversion"/>
  </si>
  <si>
    <t>Ｄ</t>
    <phoneticPr fontId="10" type="noConversion"/>
  </si>
  <si>
    <t>Ｅ</t>
    <phoneticPr fontId="10" type="noConversion"/>
  </si>
  <si>
    <t>Ｇ</t>
    <phoneticPr fontId="10" type="noConversion"/>
  </si>
  <si>
    <t>Ｈ</t>
    <phoneticPr fontId="10" type="noConversion"/>
  </si>
  <si>
    <t>Ｉ</t>
    <phoneticPr fontId="10" type="noConversion"/>
  </si>
  <si>
    <t>┴</t>
    <phoneticPr fontId="10" type="noConversion"/>
  </si>
  <si>
    <t>┼</t>
    <phoneticPr fontId="10" type="noConversion"/>
  </si>
  <si>
    <t>━</t>
    <phoneticPr fontId="10" type="noConversion"/>
  </si>
  <si>
    <t>┃</t>
    <phoneticPr fontId="10" type="noConversion"/>
  </si>
  <si>
    <t>┏</t>
    <phoneticPr fontId="10" type="noConversion"/>
  </si>
  <si>
    <t>┓</t>
    <phoneticPr fontId="10" type="noConversion"/>
  </si>
  <si>
    <t>┛</t>
    <phoneticPr fontId="10" type="noConversion"/>
  </si>
  <si>
    <t>┗</t>
    <phoneticPr fontId="10" type="noConversion"/>
  </si>
  <si>
    <t>┣</t>
    <phoneticPr fontId="10" type="noConversion"/>
  </si>
  <si>
    <t>Ｊ</t>
    <phoneticPr fontId="10" type="noConversion"/>
  </si>
  <si>
    <t>Ｋ</t>
    <phoneticPr fontId="10" type="noConversion"/>
  </si>
  <si>
    <t>Ｌ</t>
    <phoneticPr fontId="10" type="noConversion"/>
  </si>
  <si>
    <t>Ｍ</t>
    <phoneticPr fontId="10" type="noConversion"/>
  </si>
  <si>
    <t>Ｎ</t>
    <phoneticPr fontId="10" type="noConversion"/>
  </si>
  <si>
    <t>Ｏ</t>
    <phoneticPr fontId="10" type="noConversion"/>
  </si>
  <si>
    <t>Ｐ</t>
    <phoneticPr fontId="10" type="noConversion"/>
  </si>
  <si>
    <t>Ｑ</t>
    <phoneticPr fontId="10" type="noConversion"/>
  </si>
  <si>
    <t>Ｒ</t>
    <phoneticPr fontId="10" type="noConversion"/>
  </si>
  <si>
    <t>┳</t>
    <phoneticPr fontId="10" type="noConversion"/>
  </si>
  <si>
    <t>┫</t>
    <phoneticPr fontId="10" type="noConversion"/>
  </si>
  <si>
    <t>┻</t>
    <phoneticPr fontId="10" type="noConversion"/>
  </si>
  <si>
    <t>╋</t>
    <phoneticPr fontId="10" type="noConversion"/>
  </si>
  <si>
    <t>┠</t>
    <phoneticPr fontId="10" type="noConversion"/>
  </si>
  <si>
    <t>┯</t>
    <phoneticPr fontId="10" type="noConversion"/>
  </si>
  <si>
    <t>┨</t>
    <phoneticPr fontId="10" type="noConversion"/>
  </si>
  <si>
    <t>┷</t>
    <phoneticPr fontId="10" type="noConversion"/>
  </si>
  <si>
    <t>┿</t>
    <phoneticPr fontId="10" type="noConversion"/>
  </si>
  <si>
    <t>Ｓ</t>
    <phoneticPr fontId="10" type="noConversion"/>
  </si>
  <si>
    <t>Ｔ</t>
    <phoneticPr fontId="10" type="noConversion"/>
  </si>
  <si>
    <t>Ｕ</t>
    <phoneticPr fontId="10" type="noConversion"/>
  </si>
  <si>
    <t>Ｖ</t>
    <phoneticPr fontId="10" type="noConversion"/>
  </si>
  <si>
    <t>Ｗ</t>
    <phoneticPr fontId="10" type="noConversion"/>
  </si>
  <si>
    <t>Ｘ</t>
    <phoneticPr fontId="10" type="noConversion"/>
  </si>
  <si>
    <t>Ｙ</t>
    <phoneticPr fontId="10" type="noConversion"/>
  </si>
  <si>
    <t>Ｚ</t>
    <phoneticPr fontId="10" type="noConversion"/>
  </si>
  <si>
    <t>ａ</t>
    <phoneticPr fontId="10" type="noConversion"/>
  </si>
  <si>
    <t>┝</t>
    <phoneticPr fontId="10" type="noConversion"/>
  </si>
  <si>
    <t>┰</t>
    <phoneticPr fontId="10" type="noConversion"/>
  </si>
  <si>
    <t>┥</t>
    <phoneticPr fontId="10" type="noConversion"/>
  </si>
  <si>
    <t>┸</t>
    <phoneticPr fontId="10" type="noConversion"/>
  </si>
  <si>
    <t>╂</t>
    <phoneticPr fontId="10" type="noConversion"/>
  </si>
  <si>
    <t>┒</t>
    <phoneticPr fontId="10" type="noConversion"/>
  </si>
  <si>
    <t>┑</t>
    <phoneticPr fontId="10" type="noConversion"/>
  </si>
  <si>
    <t>┚</t>
    <phoneticPr fontId="10" type="noConversion"/>
  </si>
  <si>
    <t>┙</t>
    <phoneticPr fontId="10" type="noConversion"/>
  </si>
  <si>
    <t>ｂ</t>
    <phoneticPr fontId="10" type="noConversion"/>
  </si>
  <si>
    <t>ｃ</t>
    <phoneticPr fontId="10" type="noConversion"/>
  </si>
  <si>
    <t>ｄ</t>
    <phoneticPr fontId="10" type="noConversion"/>
  </si>
  <si>
    <t>ｅ</t>
    <phoneticPr fontId="10" type="noConversion"/>
  </si>
  <si>
    <t>ｆ</t>
    <phoneticPr fontId="10" type="noConversion"/>
  </si>
  <si>
    <t>ｇ</t>
    <phoneticPr fontId="10" type="noConversion"/>
  </si>
  <si>
    <t>ｈ</t>
    <phoneticPr fontId="10" type="noConversion"/>
  </si>
  <si>
    <t>ｉ</t>
    <phoneticPr fontId="10" type="noConversion"/>
  </si>
  <si>
    <t>ｊ</t>
    <phoneticPr fontId="10" type="noConversion"/>
  </si>
  <si>
    <t>┖</t>
    <phoneticPr fontId="10" type="noConversion"/>
  </si>
  <si>
    <t>┕</t>
    <phoneticPr fontId="10" type="noConversion"/>
  </si>
  <si>
    <t>┎</t>
    <phoneticPr fontId="10" type="noConversion"/>
  </si>
  <si>
    <t>┍</t>
    <phoneticPr fontId="10" type="noConversion"/>
  </si>
  <si>
    <t>┞</t>
    <phoneticPr fontId="10" type="noConversion"/>
  </si>
  <si>
    <t>┟</t>
    <phoneticPr fontId="10" type="noConversion"/>
  </si>
  <si>
    <t>┡</t>
    <phoneticPr fontId="10" type="noConversion"/>
  </si>
  <si>
    <t>┢</t>
    <phoneticPr fontId="10" type="noConversion"/>
  </si>
  <si>
    <t>┦</t>
    <phoneticPr fontId="10" type="noConversion"/>
  </si>
  <si>
    <t>ｋ</t>
    <phoneticPr fontId="10" type="noConversion"/>
  </si>
  <si>
    <t>ｌ</t>
    <phoneticPr fontId="10" type="noConversion"/>
  </si>
  <si>
    <t>ｍ</t>
    <phoneticPr fontId="10" type="noConversion"/>
  </si>
  <si>
    <t>ｎ</t>
    <phoneticPr fontId="10" type="noConversion"/>
  </si>
  <si>
    <t>ｏ</t>
    <phoneticPr fontId="10" type="noConversion"/>
  </si>
  <si>
    <t>ｐ</t>
    <phoneticPr fontId="10" type="noConversion"/>
  </si>
  <si>
    <t>ｑ</t>
    <phoneticPr fontId="10" type="noConversion"/>
  </si>
  <si>
    <t>ｒ</t>
    <phoneticPr fontId="10" type="noConversion"/>
  </si>
  <si>
    <t>ｓ</t>
    <phoneticPr fontId="10" type="noConversion"/>
  </si>
  <si>
    <t>┧</t>
    <phoneticPr fontId="10" type="noConversion"/>
  </si>
  <si>
    <t>┩</t>
    <phoneticPr fontId="10" type="noConversion"/>
  </si>
  <si>
    <t>┪</t>
    <phoneticPr fontId="10" type="noConversion"/>
  </si>
  <si>
    <t>┭</t>
    <phoneticPr fontId="10" type="noConversion"/>
  </si>
  <si>
    <t>┮</t>
    <phoneticPr fontId="10" type="noConversion"/>
  </si>
  <si>
    <t>┱</t>
    <phoneticPr fontId="10" type="noConversion"/>
  </si>
  <si>
    <t>┲</t>
    <phoneticPr fontId="10" type="noConversion"/>
  </si>
  <si>
    <t>┵</t>
    <phoneticPr fontId="10" type="noConversion"/>
  </si>
  <si>
    <t>┶</t>
    <phoneticPr fontId="10" type="noConversion"/>
  </si>
  <si>
    <t>ｔ</t>
    <phoneticPr fontId="10" type="noConversion"/>
  </si>
  <si>
    <t>ｕ</t>
    <phoneticPr fontId="10" type="noConversion"/>
  </si>
  <si>
    <t>ｖ</t>
    <phoneticPr fontId="10" type="noConversion"/>
  </si>
  <si>
    <t>ｗ</t>
    <phoneticPr fontId="10" type="noConversion"/>
  </si>
  <si>
    <t>ｘ</t>
    <phoneticPr fontId="10" type="noConversion"/>
  </si>
  <si>
    <t>ｙ</t>
    <phoneticPr fontId="10" type="noConversion"/>
  </si>
  <si>
    <t>ｚ</t>
    <phoneticPr fontId="10" type="noConversion"/>
  </si>
  <si>
    <t>┹</t>
    <phoneticPr fontId="10" type="noConversion"/>
  </si>
  <si>
    <t>┺</t>
    <phoneticPr fontId="10" type="noConversion"/>
  </si>
  <si>
    <t>┽</t>
    <phoneticPr fontId="10" type="noConversion"/>
  </si>
  <si>
    <t>┾</t>
    <phoneticPr fontId="10" type="noConversion"/>
  </si>
  <si>
    <t>╀</t>
    <phoneticPr fontId="10" type="noConversion"/>
  </si>
  <si>
    <t>╁</t>
    <phoneticPr fontId="10" type="noConversion"/>
  </si>
  <si>
    <t>╃</t>
    <phoneticPr fontId="10" type="noConversion"/>
  </si>
  <si>
    <t>╄</t>
    <phoneticPr fontId="10" type="noConversion"/>
  </si>
  <si>
    <t>╅</t>
    <phoneticPr fontId="10" type="noConversion"/>
  </si>
  <si>
    <t>ㅎ</t>
  </si>
  <si>
    <t>Α</t>
    <phoneticPr fontId="10" type="noConversion"/>
  </si>
  <si>
    <t>Β</t>
    <phoneticPr fontId="10" type="noConversion"/>
  </si>
  <si>
    <t>Γ</t>
    <phoneticPr fontId="10" type="noConversion"/>
  </si>
  <si>
    <t>Δ</t>
    <phoneticPr fontId="10" type="noConversion"/>
  </si>
  <si>
    <t>Ε</t>
    <phoneticPr fontId="10" type="noConversion"/>
  </si>
  <si>
    <t>Ζ</t>
    <phoneticPr fontId="10" type="noConversion"/>
  </si>
  <si>
    <t>Η</t>
    <phoneticPr fontId="10" type="noConversion"/>
  </si>
  <si>
    <t>Θ</t>
    <phoneticPr fontId="10" type="noConversion"/>
  </si>
  <si>
    <t>Ι</t>
    <phoneticPr fontId="10" type="noConversion"/>
  </si>
  <si>
    <t>╆</t>
    <phoneticPr fontId="10" type="noConversion"/>
  </si>
  <si>
    <t>╇</t>
    <phoneticPr fontId="10" type="noConversion"/>
  </si>
  <si>
    <t>╈</t>
    <phoneticPr fontId="10" type="noConversion"/>
  </si>
  <si>
    <t>╉</t>
    <phoneticPr fontId="10" type="noConversion"/>
  </si>
  <si>
    <t>╊</t>
    <phoneticPr fontId="10" type="noConversion"/>
  </si>
  <si>
    <t>Κ</t>
    <phoneticPr fontId="10" type="noConversion"/>
  </si>
  <si>
    <t>Λ</t>
    <phoneticPr fontId="10" type="noConversion"/>
  </si>
  <si>
    <t>Μ</t>
    <phoneticPr fontId="10" type="noConversion"/>
  </si>
  <si>
    <t>Ν</t>
    <phoneticPr fontId="10" type="noConversion"/>
  </si>
  <si>
    <t>Ξ</t>
    <phoneticPr fontId="10" type="noConversion"/>
  </si>
  <si>
    <t>Ο</t>
    <phoneticPr fontId="10" type="noConversion"/>
  </si>
  <si>
    <t>Π</t>
    <phoneticPr fontId="10" type="noConversion"/>
  </si>
  <si>
    <t>Ρ</t>
    <phoneticPr fontId="10" type="noConversion"/>
  </si>
  <si>
    <t>Σ</t>
    <phoneticPr fontId="10" type="noConversion"/>
  </si>
  <si>
    <t>Τ</t>
    <phoneticPr fontId="10" type="noConversion"/>
  </si>
  <si>
    <t>Υ</t>
    <phoneticPr fontId="10" type="noConversion"/>
  </si>
  <si>
    <t>Φ</t>
    <phoneticPr fontId="10" type="noConversion"/>
  </si>
  <si>
    <t>Χ</t>
    <phoneticPr fontId="10" type="noConversion"/>
  </si>
  <si>
    <t>Ψ</t>
    <phoneticPr fontId="10" type="noConversion"/>
  </si>
  <si>
    <t>Ω</t>
    <phoneticPr fontId="10" type="noConversion"/>
  </si>
  <si>
    <t>α</t>
    <phoneticPr fontId="10" type="noConversion"/>
  </si>
  <si>
    <t>β</t>
    <phoneticPr fontId="10" type="noConversion"/>
  </si>
  <si>
    <t>γ</t>
    <phoneticPr fontId="10" type="noConversion"/>
  </si>
  <si>
    <t>δ</t>
    <phoneticPr fontId="10" type="noConversion"/>
  </si>
  <si>
    <t>ε</t>
    <phoneticPr fontId="10" type="noConversion"/>
  </si>
  <si>
    <t>ζ</t>
    <phoneticPr fontId="10" type="noConversion"/>
  </si>
  <si>
    <t>η</t>
    <phoneticPr fontId="10" type="noConversion"/>
  </si>
  <si>
    <t>θ</t>
    <phoneticPr fontId="10" type="noConversion"/>
  </si>
  <si>
    <t>ι</t>
    <phoneticPr fontId="10" type="noConversion"/>
  </si>
  <si>
    <t>κ</t>
    <phoneticPr fontId="10" type="noConversion"/>
  </si>
  <si>
    <t>λ</t>
    <phoneticPr fontId="10" type="noConversion"/>
  </si>
  <si>
    <t>μ</t>
    <phoneticPr fontId="10" type="noConversion"/>
  </si>
  <si>
    <t>ν</t>
    <phoneticPr fontId="10" type="noConversion"/>
  </si>
  <si>
    <t>ξ</t>
    <phoneticPr fontId="10" type="noConversion"/>
  </si>
  <si>
    <t>ο</t>
    <phoneticPr fontId="10" type="noConversion"/>
  </si>
  <si>
    <t>π</t>
    <phoneticPr fontId="10" type="noConversion"/>
  </si>
  <si>
    <t>ρ</t>
    <phoneticPr fontId="10" type="noConversion"/>
  </si>
  <si>
    <t>σ</t>
    <phoneticPr fontId="10" type="noConversion"/>
  </si>
  <si>
    <t>τ</t>
    <phoneticPr fontId="10" type="noConversion"/>
  </si>
  <si>
    <t>υ</t>
    <phoneticPr fontId="10" type="noConversion"/>
  </si>
  <si>
    <t>φ</t>
    <phoneticPr fontId="10" type="noConversion"/>
  </si>
  <si>
    <t>χ</t>
    <phoneticPr fontId="10" type="noConversion"/>
  </si>
  <si>
    <t>ψ</t>
    <phoneticPr fontId="10" type="noConversion"/>
  </si>
  <si>
    <t>ω</t>
    <phoneticPr fontId="10" type="noConversion"/>
  </si>
  <si>
    <t>국어발달사와 국어사 연구.pdf</t>
    <phoneticPr fontId="1" type="noConversion"/>
  </si>
  <si>
    <t>『국어발달사』와 국어사 연구</t>
    <phoneticPr fontId="1" type="noConversion"/>
  </si>
  <si>
    <t>국어 모음조화의 약화에 대한 연구</t>
    <phoneticPr fontId="1" type="noConversion"/>
  </si>
  <si>
    <t>국어 모음조화의 약화에 대한 연구.hwp</t>
    <phoneticPr fontId="1" type="noConversion"/>
  </si>
  <si>
    <t>백윤애</t>
    <phoneticPr fontId="1" type="noConversion"/>
  </si>
  <si>
    <t>국어 '르변칙'의 원인에 대한 통시적 고찰.pdf</t>
    <phoneticPr fontId="1" type="noConversion"/>
  </si>
  <si>
    <t>국어 '르변칙'의 원인에 대한 통시적 고찰</t>
    <phoneticPr fontId="1" type="noConversion"/>
  </si>
  <si>
    <t>장향실</t>
    <phoneticPr fontId="1" type="noConversion"/>
  </si>
  <si>
    <t>국어 능력 측정 방안 연구(6집).hwp</t>
    <phoneticPr fontId="1" type="noConversion"/>
  </si>
  <si>
    <t>국어 능력 측정 방안 연구</t>
    <phoneticPr fontId="1" type="noConversion"/>
  </si>
  <si>
    <t>노명완</t>
    <phoneticPr fontId="1" type="noConversion"/>
  </si>
  <si>
    <t>Ⅱ</t>
    <phoneticPr fontId="10" type="noConversion"/>
  </si>
  <si>
    <t>국어교육학의 학문적 정체성과 그 탐구 과제</t>
    <phoneticPr fontId="1" type="noConversion"/>
  </si>
  <si>
    <t>국어교육학의 학문적 정체성과 그 탐구 과제.pdf</t>
    <phoneticPr fontId="1" type="noConversion"/>
  </si>
  <si>
    <t>국어 교육학 사전 표제어</t>
    <phoneticPr fontId="1" type="noConversion"/>
  </si>
  <si>
    <t>국어 교육학 사전 표제어.hwp</t>
    <phoneticPr fontId="1" type="noConversion"/>
  </si>
  <si>
    <t>국어 관용어 판정에 대한 연구</t>
    <phoneticPr fontId="1" type="noConversion"/>
  </si>
  <si>
    <t>국어 관용어 판정에 대한 연구.hwp</t>
    <phoneticPr fontId="1" type="noConversion"/>
  </si>
  <si>
    <t>박세영</t>
    <phoneticPr fontId="1" type="noConversion"/>
  </si>
  <si>
    <t>국어 고유명의 의미기능 연구</t>
    <phoneticPr fontId="1" type="noConversion"/>
  </si>
  <si>
    <t>국어 고유명의 의미기능 연구.hwp</t>
    <phoneticPr fontId="1" type="noConversion"/>
  </si>
  <si>
    <t>이경호</t>
    <phoneticPr fontId="1" type="noConversion"/>
  </si>
  <si>
    <t>국방의무 자동사 내용 연구(1)</t>
    <phoneticPr fontId="1" type="noConversion"/>
  </si>
  <si>
    <t>국방의무 자동사 내용 연구(1).pdf</t>
    <phoneticPr fontId="1" type="noConversion"/>
  </si>
  <si>
    <t>김응모</t>
    <phoneticPr fontId="1" type="noConversion"/>
  </si>
  <si>
    <t>국립중앙도서관</t>
    <phoneticPr fontId="1" type="noConversion"/>
  </si>
  <si>
    <t>국어학 석․박사학위논문 목록1(1997년까지)</t>
    <phoneticPr fontId="1" type="noConversion"/>
  </si>
  <si>
    <t>국립 중앙 도서관 국어학 석박사 학위 논문 목록(1997년까지).hwp</t>
    <phoneticPr fontId="1" type="noConversion"/>
  </si>
  <si>
    <t>이동석</t>
    <phoneticPr fontId="1" type="noConversion"/>
  </si>
  <si>
    <t>구개음화의 어휘화와 ‘ㅅ’ 종성에 대하여.hwp</t>
    <phoneticPr fontId="1" type="noConversion"/>
  </si>
  <si>
    <t>교양국어에서의 대화교육과 부모역할훈련 활용 방안.hwp</t>
    <phoneticPr fontId="1" type="noConversion"/>
  </si>
  <si>
    <t>교양국어에서의 대화교육과 부모역할훈련 활용 방안</t>
    <phoneticPr fontId="1" type="noConversion"/>
  </si>
  <si>
    <t>안주호</t>
    <phoneticPr fontId="1" type="noConversion"/>
  </si>
  <si>
    <t>교사의 발음오류 경향 교정을 통한 교수</t>
    <phoneticPr fontId="1" type="noConversion"/>
  </si>
  <si>
    <t>교사의 발음오류 경향 교정을 통한 교수.hwp</t>
    <phoneticPr fontId="1" type="noConversion"/>
  </si>
  <si>
    <t>함영세</t>
    <phoneticPr fontId="1" type="noConversion"/>
  </si>
  <si>
    <t>김유범</t>
    <phoneticPr fontId="1" type="noConversion"/>
  </si>
  <si>
    <t>관형사형어미 '-ㄹ' 뒤의 경음화 현상에 대한 통시적 고찰</t>
    <phoneticPr fontId="1" type="noConversion"/>
  </si>
  <si>
    <t>관형사형어미 '-ㄹ' 뒤의 경음화 현상에 대한 통시적 고찰.hwp</t>
    <phoneticPr fontId="1" type="noConversion"/>
  </si>
  <si>
    <t>김진해</t>
    <phoneticPr fontId="1" type="noConversion"/>
  </si>
  <si>
    <t>관용어의 통사·의미론적 제약 연구</t>
    <phoneticPr fontId="1" type="noConversion"/>
  </si>
  <si>
    <t>관용어의 통사·의미론적 제약 연구.hwp</t>
    <phoneticPr fontId="1" type="noConversion"/>
  </si>
  <si>
    <t>관용어의 구성 형식과 의미 구조</t>
    <phoneticPr fontId="1" type="noConversion"/>
  </si>
  <si>
    <t>최경봉</t>
    <phoneticPr fontId="1" type="noConversion"/>
  </si>
  <si>
    <t>관용어의 구성 형식과 의미 구조.hwp</t>
    <phoneticPr fontId="1" type="noConversion"/>
  </si>
  <si>
    <t>한정한</t>
    <phoneticPr fontId="1" type="noConversion"/>
  </si>
  <si>
    <t>'공부를 하다' 구문의 정보구조</t>
    <phoneticPr fontId="1" type="noConversion"/>
  </si>
  <si>
    <t>고운말 바른말 쉬운말 광(1)</t>
    <phoneticPr fontId="1" type="noConversion"/>
  </si>
  <si>
    <t>고사성어</t>
    <phoneticPr fontId="1" type="noConversion"/>
  </si>
  <si>
    <t>김형배</t>
    <phoneticPr fontId="1" type="noConversion"/>
  </si>
  <si>
    <t>고려대학교 한국어 말모둠1 설계 및 구성</t>
    <phoneticPr fontId="1" type="noConversion"/>
  </si>
  <si>
    <t>고려대학교 한국어 말모둠1 설계 및 구성.pdf</t>
    <phoneticPr fontId="1" type="noConversion"/>
  </si>
  <si>
    <t>강범모</t>
    <phoneticPr fontId="1" type="noConversion"/>
  </si>
  <si>
    <t>김홍규</t>
    <phoneticPr fontId="1" type="noConversion"/>
  </si>
  <si>
    <t>고대국어의 단모음화에 대하여</t>
    <phoneticPr fontId="1" type="noConversion"/>
  </si>
  <si>
    <t>남풍현</t>
    <phoneticPr fontId="1" type="noConversion"/>
  </si>
  <si>
    <t>경음의 형태 음소론적 연구</t>
    <phoneticPr fontId="1" type="noConversion"/>
  </si>
  <si>
    <t>경음의 형성</t>
    <phoneticPr fontId="1" type="noConversion"/>
  </si>
  <si>
    <t>황국정</t>
  </si>
  <si>
    <t>황국정</t>
    <phoneticPr fontId="1" type="noConversion"/>
  </si>
  <si>
    <t>경음의 무게에 대하여</t>
    <phoneticPr fontId="1" type="noConversion"/>
  </si>
  <si>
    <t>정명숙</t>
    <phoneticPr fontId="1" type="noConversion"/>
  </si>
  <si>
    <t>차재은</t>
    <phoneticPr fontId="1" type="noConversion"/>
  </si>
  <si>
    <t>격조사 생략에 대한 고찰</t>
    <phoneticPr fontId="1" type="noConversion"/>
  </si>
  <si>
    <t>격교체 구문에 대한 연구</t>
    <phoneticPr fontId="1" type="noConversion"/>
  </si>
  <si>
    <t>김미령</t>
    <phoneticPr fontId="1" type="noConversion"/>
  </si>
  <si>
    <t>개화기 번역 문체 연구</t>
    <phoneticPr fontId="1" type="noConversion"/>
  </si>
  <si>
    <t>개화기 번역 문체 연구.pdf</t>
    <phoneticPr fontId="1" type="noConversion"/>
  </si>
  <si>
    <t>김동언</t>
    <phoneticPr fontId="1" type="noConversion"/>
  </si>
  <si>
    <t>최영선</t>
    <phoneticPr fontId="1" type="noConversion"/>
  </si>
  <si>
    <t>&lt;자료&gt; 개정된 북한 '조선말 띄어쓰기' 규범</t>
    <phoneticPr fontId="1" type="noConversion"/>
  </si>
  <si>
    <t>개정된 북한 '조선말 띄어쓰기 규범'.hwp</t>
  </si>
  <si>
    <t>연세대학교언어정보개발연구원</t>
    <phoneticPr fontId="1" type="noConversion"/>
  </si>
  <si>
    <t>21세기의 사전과 국어 교육</t>
  </si>
  <si>
    <t>21세기 국어 문장 의미 연구의 방향</t>
    <phoneticPr fontId="1" type="noConversion"/>
  </si>
  <si>
    <t>박영순</t>
    <phoneticPr fontId="1" type="noConversion"/>
  </si>
  <si>
    <t>21세기 세종계획(1999)</t>
    <phoneticPr fontId="1" type="noConversion"/>
  </si>
  <si>
    <t>21세기 세종계획(1999).hwp</t>
  </si>
  <si>
    <t>홍재성</t>
    <phoneticPr fontId="1" type="noConversion"/>
  </si>
  <si>
    <t>최기선</t>
  </si>
  <si>
    <t>2000년 전문용어 표준화 보고서.hwp</t>
    <phoneticPr fontId="1" type="noConversion"/>
  </si>
  <si>
    <t>전문용어센터 운영(전문용어 표준화를 위한 기반 조성)</t>
    <phoneticPr fontId="1" type="noConversion"/>
  </si>
  <si>
    <t>정광</t>
    <phoneticPr fontId="1" type="noConversion"/>
  </si>
  <si>
    <t>1920-30년대 문학작품에 보이는 일본어 구문의 영향</t>
    <phoneticPr fontId="1" type="noConversion"/>
  </si>
  <si>
    <t>1920-30년대 문학작품에 보이는 일본어 구문의 영향.pdf</t>
    <phoneticPr fontId="1" type="noConversion"/>
  </si>
  <si>
    <t>17세기 국어의 정도부사 고찰</t>
    <phoneticPr fontId="1" type="noConversion"/>
  </si>
  <si>
    <t>윤현주</t>
    <phoneticPr fontId="1" type="noConversion"/>
  </si>
  <si>
    <t>15세기 의존 명사 ‘ㄷㆍ’의 문 구성 연구</t>
    <phoneticPr fontId="1" type="noConversion"/>
  </si>
  <si>
    <t>15세기 의존명사 'ㄷ'의 문 구성 연구.hwp</t>
    <phoneticPr fontId="1" type="noConversion"/>
  </si>
  <si>
    <t>권오주</t>
    <phoneticPr fontId="1" type="noConversion"/>
  </si>
  <si>
    <t>15세기 국어의 의문법 고찰</t>
    <phoneticPr fontId="1" type="noConversion"/>
  </si>
  <si>
    <t>석미영</t>
    <phoneticPr fontId="1" type="noConversion"/>
  </si>
  <si>
    <t>제134차 한국어학회 연구발표회</t>
    <phoneticPr fontId="1" type="noConversion"/>
  </si>
  <si>
    <t>제133차 한국어학회 연구발표회</t>
    <phoneticPr fontId="1" type="noConversion"/>
  </si>
  <si>
    <t>[[XP] 하-] 구성의 논리 형태와 격</t>
    <phoneticPr fontId="1" type="noConversion"/>
  </si>
  <si>
    <t>[[XP] 하-] 구성의 논리 형태와 격.pdf</t>
    <phoneticPr fontId="1" type="noConversion"/>
  </si>
  <si>
    <t>VyV 연쇄에 대한 통시론적 연구(155호).hwp</t>
  </si>
  <si>
    <t>VyV 연쇄에 대한 통시론적 연구</t>
    <phoneticPr fontId="1" type="noConversion"/>
  </si>
  <si>
    <t>국어교육과 한국어 교육.hwp</t>
  </si>
  <si>
    <t>21세기의 문법.hwp</t>
  </si>
  <si>
    <t>중</t>
    <phoneticPr fontId="1" type="noConversion"/>
  </si>
  <si>
    <t>복</t>
    <phoneticPr fontId="1" type="noConversion"/>
  </si>
  <si>
    <t>검</t>
    <phoneticPr fontId="1" type="noConversion"/>
  </si>
  <si>
    <t>훈민정음 친제론</t>
    <phoneticPr fontId="1" type="noConversion"/>
  </si>
  <si>
    <t>이기문</t>
    <phoneticPr fontId="1" type="noConversion"/>
  </si>
  <si>
    <t>사</t>
    <phoneticPr fontId="1" type="noConversion"/>
  </si>
  <si>
    <t>훈민정음 창제에 관한 연구</t>
    <phoneticPr fontId="1" type="noConversion"/>
  </si>
  <si>
    <t>김완진</t>
    <phoneticPr fontId="1" type="noConversion"/>
  </si>
  <si>
    <t>훈민정음 창제에 관련된 몇 문제</t>
    <phoneticPr fontId="1" type="noConversion"/>
  </si>
  <si>
    <t>훈민정음 제자 경위에 대한 새 고찰</t>
    <phoneticPr fontId="1" type="noConversion"/>
  </si>
  <si>
    <t>훈민정음 사용에 관한 역사적 연구</t>
    <phoneticPr fontId="1" type="noConversion"/>
  </si>
  <si>
    <t>안병희</t>
    <phoneticPr fontId="1" type="noConversion"/>
  </si>
  <si>
    <t>07:00 AM</t>
    <phoneticPr fontId="1" type="noConversion"/>
  </si>
  <si>
    <t>07:30 AM</t>
    <phoneticPr fontId="1" type="noConversion"/>
  </si>
  <si>
    <t>08:00 AM</t>
    <phoneticPr fontId="1" type="noConversion"/>
  </si>
  <si>
    <t>08:30 AM</t>
    <phoneticPr fontId="1" type="noConversion"/>
  </si>
  <si>
    <t>09:00 AM</t>
    <phoneticPr fontId="1" type="noConversion"/>
  </si>
  <si>
    <t>09:30 AM</t>
    <phoneticPr fontId="1" type="noConversion"/>
  </si>
  <si>
    <t>10:00 AM</t>
    <phoneticPr fontId="1" type="noConversion"/>
  </si>
  <si>
    <t>활용형의 단어 형성 참여 방식에 대한 연구(153호).hwp</t>
  </si>
  <si>
    <t>활용형의 단어 형성 참여 방식에 대한 연구</t>
    <phoneticPr fontId="1" type="noConversion"/>
  </si>
  <si>
    <t>송원용</t>
    <phoneticPr fontId="1" type="noConversion"/>
  </si>
  <si>
    <t>활용과 곡용에서의 형태론과 음운론</t>
    <phoneticPr fontId="1" type="noConversion"/>
  </si>
  <si>
    <t>강창석</t>
    <phoneticPr fontId="1" type="noConversion"/>
  </si>
  <si>
    <t>형식명사·보조사·접미사의 상관관계(148호).hwp</t>
  </si>
  <si>
    <t>형식명사·보조사·접미사의 상관관계</t>
    <phoneticPr fontId="1" type="noConversion"/>
  </si>
  <si>
    <t>최형용</t>
    <phoneticPr fontId="1" type="noConversion"/>
  </si>
  <si>
    <t>현대적 관점에서 본 한글</t>
    <phoneticPr fontId="1" type="noConversion"/>
  </si>
  <si>
    <t>현대 한국어와 터키어의 어순 비교 연구(156호).hwp</t>
  </si>
  <si>
    <t>현대 한국어와 터키어의 어순 비교 연구</t>
    <phoneticPr fontId="1" type="noConversion"/>
  </si>
  <si>
    <t>휘세인 크르데미리</t>
  </si>
  <si>
    <t>현대 국어의 움라우트 현상</t>
    <phoneticPr fontId="1" type="noConversion"/>
  </si>
  <si>
    <t>김수곤</t>
    <phoneticPr fontId="1" type="noConversion"/>
  </si>
  <si>
    <t>현대 국어 접두사 연구(117호).hwp</t>
  </si>
  <si>
    <t>현대 국어 접두사 연구</t>
    <phoneticPr fontId="1" type="noConversion"/>
  </si>
  <si>
    <t>-을/를'이 나타나는 피동문 연구</t>
    <phoneticPr fontId="1" type="noConversion"/>
  </si>
  <si>
    <t>-을_를'이 나타나는 피동문 연구.hwp</t>
    <phoneticPr fontId="1" type="noConversion"/>
  </si>
  <si>
    <t>구개음화의 어휘화와 'ㅅ' 종성에 대하여</t>
    <phoneticPr fontId="1" type="noConversion"/>
  </si>
  <si>
    <t>현대 국어 의성의태어 연구</t>
    <phoneticPr fontId="1" type="noConversion"/>
  </si>
  <si>
    <t>현대 국어 의성의태어 연구(154호).hwp</t>
    <phoneticPr fontId="1" type="noConversion"/>
  </si>
  <si>
    <t>현대 국어 음운론의 허와 실</t>
    <phoneticPr fontId="1" type="noConversion"/>
  </si>
  <si>
    <t>강창석</t>
    <phoneticPr fontId="1" type="noConversion"/>
  </si>
  <si>
    <t>현대 국어 식물명의 어휘론적 연구(158호).hwp</t>
  </si>
  <si>
    <t>현대 국어 식물명의 어휘론적 연구</t>
    <phoneticPr fontId="1" type="noConversion"/>
  </si>
  <si>
    <t>현대 국어 상황 유형 연구(149호).hwp</t>
  </si>
  <si>
    <t>현대 국어 상황 유형 연구</t>
    <phoneticPr fontId="1" type="noConversion"/>
  </si>
  <si>
    <t>현대 국어 부정문 연구(127호).hwp</t>
  </si>
  <si>
    <t>현대 국어 부정문 연구</t>
    <phoneticPr fontId="1" type="noConversion"/>
  </si>
  <si>
    <t>현대 국어 보조용언 연구(133호).hwp</t>
  </si>
  <si>
    <t>현대 국어 보조용언 연구</t>
    <phoneticPr fontId="1" type="noConversion"/>
  </si>
  <si>
    <t>현대 국어 반말체 종결어미 연구(152호).hwp</t>
  </si>
  <si>
    <t>현대 국어 반말체 종결어미 연구</t>
    <phoneticPr fontId="1" type="noConversion"/>
  </si>
  <si>
    <t>박재연</t>
    <phoneticPr fontId="1" type="noConversion"/>
  </si>
  <si>
    <t>최형강</t>
    <phoneticPr fontId="1" type="noConversion"/>
  </si>
  <si>
    <t>현대국어 구적 접미사에 대한 연구(143호).hwp</t>
  </si>
  <si>
    <t>현대국어 구적 접미사에 대한 연구</t>
    <phoneticPr fontId="1" type="noConversion"/>
  </si>
  <si>
    <t>한일 양어 신체 관련 숙어의 비교 연구(129호).hwp</t>
  </si>
  <si>
    <t>한일 양어 신체 관련 숙어의 비교 연구</t>
    <phoneticPr fontId="1" type="noConversion"/>
  </si>
  <si>
    <t>고바야시 마사아키</t>
    <phoneticPr fontId="1" type="noConversion"/>
  </si>
  <si>
    <t>한글의 제자 원리와 글자꼴(영역)</t>
    <phoneticPr fontId="1" type="noConversion"/>
  </si>
  <si>
    <t>한글과 한글 표기법 이론의 체계화에 대하여</t>
    <phoneticPr fontId="1" type="noConversion"/>
  </si>
  <si>
    <t>한글과 문화혁명</t>
    <phoneticPr fontId="1" type="noConversion"/>
  </si>
  <si>
    <t>최현배</t>
    <phoneticPr fontId="1" type="noConversion"/>
  </si>
  <si>
    <t>한글 맞춤법의 체제와 이론</t>
    <phoneticPr fontId="1" type="noConversion"/>
  </si>
  <si>
    <t>강창석</t>
    <phoneticPr fontId="1" type="noConversion"/>
  </si>
  <si>
    <t>충북대학교</t>
    <phoneticPr fontId="1" type="noConversion"/>
  </si>
  <si>
    <t>단과대학</t>
    <phoneticPr fontId="1" type="noConversion"/>
  </si>
  <si>
    <t>국어국문학과</t>
    <phoneticPr fontId="1" type="noConversion"/>
  </si>
  <si>
    <t>한힌샘의 언어 및 문자 이론</t>
    <phoneticPr fontId="1" type="noConversion"/>
  </si>
  <si>
    <t>이기문</t>
    <phoneticPr fontId="1" type="noConversion"/>
  </si>
  <si>
    <t>한말글 오늘 발행시간</t>
    <phoneticPr fontId="1" type="noConversion"/>
  </si>
  <si>
    <t>추가 시간</t>
    <phoneticPr fontId="1" type="noConversion"/>
  </si>
  <si>
    <t>한글 맞춤법의 체제와 이론에 대하여</t>
    <phoneticPr fontId="1" type="noConversion"/>
  </si>
  <si>
    <t>한글맞춤법의 역사적 변천</t>
    <phoneticPr fontId="1" type="noConversion"/>
  </si>
  <si>
    <t>이익섭</t>
    <phoneticPr fontId="1" type="noConversion"/>
  </si>
  <si>
    <t>한국어와 터키어의 경어법에 대한 대조 연구(161호).hwp</t>
  </si>
  <si>
    <t>한국어와 터키어의 경어법에 대한 대조 연구</t>
    <phoneticPr fontId="1" type="noConversion"/>
  </si>
  <si>
    <t>술탄 훼라 아크프나르</t>
    <phoneticPr fontId="1" type="noConversion"/>
  </si>
  <si>
    <t>이두·향찰 표기법의 원리와 실제</t>
    <phoneticPr fontId="1" type="noConversion"/>
  </si>
  <si>
    <t>통사적 결합 관계와 논항 구조(123호).hwp</t>
  </si>
  <si>
    <t>통사적 결합 관계와 논항 구조</t>
    <phoneticPr fontId="1" type="noConversion"/>
  </si>
  <si>
    <t>박진호</t>
    <phoneticPr fontId="1" type="noConversion"/>
  </si>
  <si>
    <t>중세 국어의 특수 어간 교체에 대하여</t>
    <phoneticPr fontId="1" type="noConversion"/>
  </si>
  <si>
    <t>중세 국어 파생 접미사 연구(105호).hwp</t>
  </si>
  <si>
    <t>중세 국어 파생 접미사 연구</t>
    <phoneticPr fontId="1" type="noConversion"/>
  </si>
  <si>
    <t>남풍현</t>
    <phoneticPr fontId="1" type="noConversion"/>
  </si>
  <si>
    <t>날짜</t>
    <phoneticPr fontId="1" type="noConversion"/>
  </si>
  <si>
    <t>셈식</t>
    <phoneticPr fontId="1" type="noConversion"/>
  </si>
  <si>
    <t>시간</t>
    <phoneticPr fontId="1" type="noConversion"/>
  </si>
  <si>
    <t>한말글</t>
    <phoneticPr fontId="1" type="noConversion"/>
  </si>
  <si>
    <t>오  늘</t>
    <phoneticPr fontId="1" type="noConversion"/>
  </si>
  <si>
    <t>셈  식</t>
    <phoneticPr fontId="1" type="noConversion"/>
  </si>
  <si>
    <t>정지용 시 '밤'의 공간기호론적 연구.hwp</t>
  </si>
  <si>
    <t>정지용 시 &lt;밤&gt;의 공간기호론적 연구</t>
    <phoneticPr fontId="1" type="noConversion"/>
  </si>
  <si>
    <t>접속 구문의 형식화 연구</t>
    <phoneticPr fontId="1" type="noConversion"/>
  </si>
  <si>
    <t>김지홍</t>
    <phoneticPr fontId="1" type="noConversion"/>
  </si>
  <si>
    <t>김윤순</t>
  </si>
  <si>
    <t>김옥연</t>
  </si>
  <si>
    <t>노인숙</t>
  </si>
  <si>
    <t>이동헌</t>
  </si>
  <si>
    <t>전제의 의사소통 상황에서의 기능</t>
    <phoneticPr fontId="1" type="noConversion"/>
  </si>
  <si>
    <t>음운론</t>
    <phoneticPr fontId="1" type="noConversion"/>
  </si>
  <si>
    <t>강창석</t>
    <phoneticPr fontId="1" type="noConversion"/>
  </si>
  <si>
    <t>전제</t>
    <phoneticPr fontId="1" type="noConversion"/>
  </si>
  <si>
    <t>이유미</t>
    <phoneticPr fontId="1" type="noConversion"/>
  </si>
  <si>
    <t>용어 순화안</t>
    <phoneticPr fontId="1" type="noConversion"/>
  </si>
  <si>
    <t>한글과컴퓨터</t>
    <phoneticPr fontId="1" type="noConversion"/>
  </si>
  <si>
    <t>문화체육부</t>
    <phoneticPr fontId="1" type="noConversion"/>
  </si>
  <si>
    <t>강우규</t>
  </si>
  <si>
    <t>정우선</t>
  </si>
  <si>
    <t>전문어의 특성과 유형 고찰</t>
    <phoneticPr fontId="1" type="noConversion"/>
  </si>
  <si>
    <t>전산기 순화 용어(문화체육부. 1993)</t>
    <phoneticPr fontId="1" type="noConversion"/>
  </si>
  <si>
    <t>전문어 은행을 만들자</t>
    <phoneticPr fontId="1" type="noConversion"/>
  </si>
  <si>
    <t>공일주</t>
    <phoneticPr fontId="1" type="noConversion"/>
  </si>
  <si>
    <t>전남 방언의 특징 분석</t>
    <phoneticPr fontId="1" type="noConversion"/>
  </si>
  <si>
    <t>오새내</t>
    <phoneticPr fontId="1" type="noConversion"/>
  </si>
  <si>
    <t>전상범(1995)의 음운론과 형태론</t>
    <phoneticPr fontId="1" type="noConversion"/>
  </si>
  <si>
    <t>적합성 이론</t>
    <phoneticPr fontId="1" type="noConversion"/>
  </si>
  <si>
    <t>홍소영</t>
    <phoneticPr fontId="1" type="noConversion"/>
  </si>
  <si>
    <t>임유종</t>
    <phoneticPr fontId="1" type="noConversion"/>
  </si>
  <si>
    <t>재미있는 우리말 어원</t>
    <phoneticPr fontId="1" type="noConversion"/>
  </si>
  <si>
    <t xml:space="preserve">홍윤표 </t>
    <phoneticPr fontId="1" type="noConversion"/>
  </si>
  <si>
    <t>이태영</t>
    <phoneticPr fontId="1" type="noConversion"/>
  </si>
  <si>
    <t>박홍길</t>
    <phoneticPr fontId="1" type="noConversion"/>
  </si>
  <si>
    <t>잘못분석말을 다시 살핌</t>
    <phoneticPr fontId="1" type="noConversion"/>
  </si>
  <si>
    <t>작문 교육론</t>
    <phoneticPr fontId="1" type="noConversion"/>
  </si>
  <si>
    <t>'-적'의 통사와 의미 특성.hwp</t>
  </si>
  <si>
    <t>"-적"의 통사와 의미 특성</t>
    <phoneticPr fontId="1" type="noConversion"/>
  </si>
  <si>
    <t>이연숙</t>
    <phoneticPr fontId="1" type="noConversion"/>
  </si>
  <si>
    <t>일연의 '삼국유사' 편찬 의도에 관한 일고찰.hwp</t>
    <phoneticPr fontId="1" type="noConversion"/>
  </si>
  <si>
    <t>일연의 『삼국유사』 편찬 의도에 관한 일 고찰</t>
    <phoneticPr fontId="1" type="noConversion"/>
  </si>
  <si>
    <t>김진규</t>
    <phoneticPr fontId="1" type="noConversion"/>
  </si>
  <si>
    <t>임진록의 현실주의적 성격</t>
    <phoneticPr fontId="1" type="noConversion"/>
  </si>
  <si>
    <t>신태수</t>
    <phoneticPr fontId="1" type="noConversion"/>
  </si>
  <si>
    <t>임란 포로 일기 연구</t>
    <phoneticPr fontId="1" type="noConversion"/>
  </si>
  <si>
    <t>자연 언어 처리를 위한 한국어 품사 태그의 몇 가지 문제</t>
    <phoneticPr fontId="1" type="noConversion"/>
  </si>
  <si>
    <t>일본어투 생활용어 순화 자료</t>
    <phoneticPr fontId="1" type="noConversion"/>
  </si>
  <si>
    <t>인지의미론의 기본 개념</t>
    <phoneticPr fontId="1" type="noConversion"/>
  </si>
  <si>
    <t>인지와 은유</t>
    <phoneticPr fontId="1" type="noConversion"/>
  </si>
  <si>
    <t>이수련</t>
    <phoneticPr fontId="1" type="noConversion"/>
  </si>
  <si>
    <t>이기동</t>
    <phoneticPr fontId="1" type="noConversion"/>
  </si>
  <si>
    <t>인지 문법</t>
    <phoneticPr fontId="1" type="noConversion"/>
  </si>
  <si>
    <t>현대국어의 주제어에 대한 연구.hwp</t>
    <phoneticPr fontId="1" type="noConversion"/>
  </si>
  <si>
    <t>인지·화용적 추론</t>
    <phoneticPr fontId="1" type="noConversion"/>
  </si>
  <si>
    <t>강헌규</t>
    <phoneticPr fontId="1" type="noConversion"/>
  </si>
  <si>
    <t>'인절미'외 4 단어의 어원</t>
    <phoneticPr fontId="1" type="noConversion"/>
  </si>
  <si>
    <t>이른바 '품사통용어'의 사전 기술 연구.hwp</t>
  </si>
  <si>
    <t>이른바 "품사통용어"의 사전 기술 연구</t>
    <phoneticPr fontId="1" type="noConversion"/>
  </si>
  <si>
    <t>이륜행실도</t>
    <phoneticPr fontId="1" type="noConversion"/>
  </si>
  <si>
    <t>이찬규 교수 글 갈무리</t>
  </si>
  <si>
    <t>이륜행실도 초간본과 중간본 대조 입력</t>
    <phoneticPr fontId="1" type="noConversion"/>
  </si>
  <si>
    <t>문화관광부</t>
    <phoneticPr fontId="1" type="noConversion"/>
  </si>
  <si>
    <t>이런 말 실수 저런 글 실수(공문서 바로 쓰기)</t>
    <phoneticPr fontId="1" type="noConversion"/>
  </si>
  <si>
    <t>신동아</t>
    <phoneticPr fontId="1" type="noConversion"/>
  </si>
  <si>
    <t>이란 인도 태국에서 찾아낸 한국어의 흔적</t>
    <phoneticPr fontId="1" type="noConversion"/>
  </si>
  <si>
    <t>의사소통 기능 교육의 국어학적 원리</t>
    <phoneticPr fontId="1" type="noConversion"/>
  </si>
  <si>
    <t>왕문용</t>
    <phoneticPr fontId="1" type="noConversion"/>
  </si>
  <si>
    <t>김현자</t>
    <phoneticPr fontId="1" type="noConversion"/>
  </si>
  <si>
    <t>강우규</t>
    <phoneticPr fontId="1" type="noConversion"/>
  </si>
  <si>
    <t>정우선</t>
    <phoneticPr fontId="1" type="noConversion"/>
  </si>
  <si>
    <t>의미장 이론</t>
    <phoneticPr fontId="1" type="noConversion"/>
  </si>
  <si>
    <t>의미의 성분분석</t>
    <phoneticPr fontId="1" type="noConversion"/>
  </si>
  <si>
    <t>의미에 따른 국어 '동사'의 분류</t>
    <phoneticPr fontId="1" type="noConversion"/>
  </si>
  <si>
    <t>김문정</t>
    <phoneticPr fontId="1" type="noConversion"/>
  </si>
  <si>
    <t>민영환</t>
    <phoneticPr fontId="1" type="noConversion"/>
  </si>
  <si>
    <t>의미생성과 의미고정에 관한 시론</t>
    <phoneticPr fontId="1" type="noConversion"/>
  </si>
  <si>
    <t>이정식</t>
    <phoneticPr fontId="1" type="noConversion"/>
  </si>
  <si>
    <t>월인천강지곡의 교정에 대하여</t>
    <phoneticPr fontId="1" type="noConversion"/>
  </si>
  <si>
    <t>안병희</t>
    <phoneticPr fontId="1" type="noConversion"/>
  </si>
  <si>
    <t>옥편류의 한자음 비교 연구</t>
    <phoneticPr fontId="1" type="noConversion"/>
  </si>
  <si>
    <t>의미에 따른 국어 '동사'의 분류(민영환,김문정).hwp</t>
    <phoneticPr fontId="1" type="noConversion"/>
  </si>
  <si>
    <t>안병희</t>
    <phoneticPr fontId="1" type="noConversion"/>
  </si>
  <si>
    <t>언해의 사적 고찰</t>
    <phoneticPr fontId="1" type="noConversion"/>
  </si>
  <si>
    <t>이기문</t>
    <phoneticPr fontId="1" type="noConversion"/>
  </si>
  <si>
    <t>어원수제</t>
    <phoneticPr fontId="1" type="noConversion"/>
  </si>
  <si>
    <t>발화의 음운론적 분석에 대한 연구</t>
    <phoneticPr fontId="1" type="noConversion"/>
  </si>
  <si>
    <t>유필재</t>
    <phoneticPr fontId="1" type="noConversion"/>
  </si>
  <si>
    <t>미래 시제 형태의 통시적 연구</t>
    <phoneticPr fontId="1" type="noConversion"/>
  </si>
  <si>
    <t>이병기</t>
    <phoneticPr fontId="1" type="noConversion"/>
  </si>
  <si>
    <t>문자의 기능과 표기법의 이상</t>
    <phoneticPr fontId="1" type="noConversion"/>
  </si>
  <si>
    <t>이익섭</t>
    <phoneticPr fontId="1" type="noConversion"/>
  </si>
  <si>
    <t>모음조화의 예외에 대한 연구</t>
    <phoneticPr fontId="1" type="noConversion"/>
  </si>
  <si>
    <t>김완진</t>
    <phoneticPr fontId="1" type="noConversion"/>
  </si>
  <si>
    <t>'동사 어간 -다' 부정법의 역사적 고찰</t>
    <phoneticPr fontId="1" type="noConversion"/>
  </si>
  <si>
    <t>글자 이름 '한글'에 대하여</t>
    <phoneticPr fontId="1" type="noConversion"/>
  </si>
  <si>
    <t>강창석</t>
    <phoneticPr fontId="1" type="noConversion"/>
  </si>
  <si>
    <t>곽용주</t>
    <phoneticPr fontId="1" type="noConversion"/>
  </si>
  <si>
    <t>석주연</t>
    <phoneticPr fontId="1" type="noConversion"/>
  </si>
  <si>
    <t>근대국어 파생 형용사의 형태론적 연구</t>
    <phoneticPr fontId="1" type="noConversion"/>
  </si>
  <si>
    <t>국어의 음절 구조와 음운현상</t>
    <phoneticPr fontId="1" type="noConversion"/>
  </si>
  <si>
    <t>국어의 음운현상과 음운자질(Ⅰ)</t>
    <phoneticPr fontId="1" type="noConversion"/>
  </si>
  <si>
    <t>국어의 명사 및 명사형 종결문에 대한 연구(130호).hwp</t>
  </si>
  <si>
    <t>국어의 명사 및 명사형 종결문에 대한 연구</t>
    <phoneticPr fontId="1" type="noConversion"/>
  </si>
  <si>
    <t>교수</t>
  </si>
  <si>
    <t>자료수</t>
    <phoneticPr fontId="1" type="noConversion"/>
  </si>
  <si>
    <t>국어 음 연구와 번역 술어</t>
    <phoneticPr fontId="1" type="noConversion"/>
  </si>
  <si>
    <t>국어 유음에 대한 통시론적 고찰(131호).hwp</t>
  </si>
  <si>
    <t>국어 유음에 대한 통시론적 고찰</t>
    <phoneticPr fontId="1" type="noConversion"/>
  </si>
  <si>
    <t>국어 움라우트의 연구사적 고찰</t>
    <phoneticPr fontId="1" type="noConversion"/>
  </si>
  <si>
    <t>최명옥</t>
    <phoneticPr fontId="1" type="noConversion"/>
  </si>
  <si>
    <t>국어 어간말 자음군과 관련 현상에 대한 통시음운론(147호).hwp</t>
  </si>
  <si>
    <t>국어 어간말 자음군과 관련 현상에 대한 통시음운론</t>
    <phoneticPr fontId="1" type="noConversion"/>
  </si>
  <si>
    <t>이진호</t>
    <phoneticPr fontId="1" type="noConversion"/>
  </si>
  <si>
    <t>17·18세기 일본 자료에 나타난 한국어 연구(144호).hwp</t>
  </si>
  <si>
    <t>17·18세기 일본 자료에 나타난 한국어 연구</t>
    <phoneticPr fontId="1" type="noConversion"/>
  </si>
  <si>
    <t>한국국어교육연구회</t>
  </si>
  <si>
    <t>사노미에코</t>
    <phoneticPr fontId="1" type="noConversion"/>
  </si>
  <si>
    <t>ㆍ</t>
    <phoneticPr fontId="10" type="noConversion"/>
  </si>
  <si>
    <t>『</t>
    <phoneticPr fontId="10" type="noConversion"/>
  </si>
  <si>
    <t>』</t>
    <phoneticPr fontId="10" type="noConversion"/>
  </si>
  <si>
    <t>국어 경어법의 본질적 의미</t>
    <phoneticPr fontId="1" type="noConversion"/>
  </si>
  <si>
    <t>강창석</t>
    <phoneticPr fontId="1" type="noConversion"/>
  </si>
  <si>
    <t>곡용과 활용의 불규칙에 대하여</t>
    <phoneticPr fontId="1" type="noConversion"/>
  </si>
  <si>
    <t>송철의</t>
    <phoneticPr fontId="1" type="noConversion"/>
  </si>
  <si>
    <t>김완진</t>
    <phoneticPr fontId="1" type="noConversion"/>
  </si>
  <si>
    <t>고대국어의 모음조화에 대한 일고찰</t>
    <phoneticPr fontId="1" type="noConversion"/>
  </si>
  <si>
    <t>16세기 국어의 '-거, 어-' 연구(142호).hwp</t>
  </si>
  <si>
    <t>16세기 국어의 '-거/어-' 연구</t>
    <phoneticPr fontId="1" type="noConversion"/>
  </si>
  <si>
    <t>김소희</t>
    <phoneticPr fontId="1" type="noConversion"/>
  </si>
  <si>
    <t>의미론적 전제와 함의</t>
    <phoneticPr fontId="1" type="noConversion"/>
  </si>
  <si>
    <t>의미란 무엇인가.hwp</t>
  </si>
  <si>
    <t>의미란 무엇인가?</t>
    <phoneticPr fontId="1" type="noConversion"/>
  </si>
  <si>
    <t>김현자</t>
    <phoneticPr fontId="1" type="noConversion"/>
  </si>
  <si>
    <t>의미 연상</t>
    <phoneticPr fontId="1" type="noConversion"/>
  </si>
  <si>
    <t>이유미</t>
    <phoneticPr fontId="1" type="noConversion"/>
  </si>
  <si>
    <t>의미 변화와 문장에서 서술어의 의미 제한에 관한 정리</t>
    <phoneticPr fontId="1" type="noConversion"/>
  </si>
  <si>
    <t>음성합성</t>
    <phoneticPr fontId="1" type="noConversion"/>
  </si>
  <si>
    <t>정은경</t>
    <phoneticPr fontId="1" type="noConversion"/>
  </si>
  <si>
    <t>윤음언해 (1), (2)</t>
    <phoneticPr fontId="1" type="noConversion"/>
  </si>
  <si>
    <t>각급 학교 음성 교육의 실태와 방송의 역할</t>
    <phoneticPr fontId="1" type="noConversion"/>
  </si>
  <si>
    <t>이경희</t>
    <phoneticPr fontId="1" type="noConversion"/>
  </si>
  <si>
    <t>김봉섭</t>
  </si>
  <si>
    <t>김경렬</t>
  </si>
  <si>
    <t>유행어에 관한 고찰</t>
    <phoneticPr fontId="1" type="noConversion"/>
  </si>
  <si>
    <t>김보라</t>
    <phoneticPr fontId="1" type="noConversion"/>
  </si>
  <si>
    <t>윤태선</t>
    <phoneticPr fontId="1" type="noConversion"/>
  </si>
  <si>
    <t>유의어의 의미비교를 통한 뜻풀이 정교화 방안에 대한 연구</t>
    <phoneticPr fontId="1" type="noConversion"/>
  </si>
  <si>
    <t>김광해</t>
    <phoneticPr fontId="1" type="noConversion"/>
  </si>
  <si>
    <t>유음동화의 거울영상성에 대한 고찰</t>
    <phoneticPr fontId="1" type="noConversion"/>
  </si>
  <si>
    <t>조성문</t>
    <phoneticPr fontId="1" type="noConversion"/>
  </si>
  <si>
    <t>월인천강지곡(상)</t>
    <phoneticPr fontId="1" type="noConversion"/>
  </si>
  <si>
    <t>월인석보 13, 14</t>
    <phoneticPr fontId="1" type="noConversion"/>
  </si>
  <si>
    <t>월인석보 1, 2, 7</t>
    <phoneticPr fontId="1" type="noConversion"/>
  </si>
  <si>
    <t>원형 의미론</t>
    <phoneticPr fontId="1" type="noConversion"/>
  </si>
  <si>
    <t>원고지 바르게 쓰는 법</t>
    <phoneticPr fontId="1" type="noConversion"/>
  </si>
  <si>
    <t>우리말 화학 술어에 대한 조사 연구</t>
    <phoneticPr fontId="1" type="noConversion"/>
  </si>
  <si>
    <t>김승현</t>
    <phoneticPr fontId="1" type="noConversion"/>
  </si>
  <si>
    <t>원각경언해</t>
    <phoneticPr fontId="1" type="noConversion"/>
  </si>
  <si>
    <t>움직씨월의 이음과 그 분류</t>
    <phoneticPr fontId="1" type="noConversion"/>
  </si>
  <si>
    <t>권영환</t>
    <phoneticPr fontId="1" type="noConversion"/>
  </si>
  <si>
    <t>우리의 이름과 정보화 사회</t>
    <phoneticPr fontId="1" type="noConversion"/>
  </si>
  <si>
    <t>서정수</t>
    <phoneticPr fontId="1" type="noConversion"/>
  </si>
  <si>
    <t>우리의 이름과 정보화 사회.hwp</t>
  </si>
  <si>
    <t>우리말 화학 술어에 대한 조사 연구.zip</t>
    <phoneticPr fontId="1" type="noConversion"/>
  </si>
  <si>
    <t>'한글'의 유래에 대하여</t>
    <phoneticPr fontId="1" type="noConversion"/>
  </si>
  <si>
    <t>우리말의 특징</t>
    <phoneticPr fontId="1" type="noConversion"/>
  </si>
  <si>
    <t>우리말 우리글 일본식 용어</t>
    <phoneticPr fontId="1" type="noConversion"/>
  </si>
  <si>
    <t>진주우리말우리글살리는모임</t>
    <phoneticPr fontId="1" type="noConversion"/>
  </si>
  <si>
    <t>우리말 우리글 1호-5호</t>
    <phoneticPr fontId="1" type="noConversion"/>
  </si>
  <si>
    <t>우리말 경어법</t>
    <phoneticPr fontId="1" type="noConversion"/>
  </si>
  <si>
    <t>우리말 연구, 사전, 어법</t>
    <phoneticPr fontId="1" type="noConversion"/>
  </si>
  <si>
    <t>우리말 얼마나 아십니까.hwp</t>
  </si>
  <si>
    <t>우리말 속담의 한자숙어화와 그 의미</t>
    <phoneticPr fontId="1" type="noConversion"/>
  </si>
  <si>
    <t>최창렬</t>
    <phoneticPr fontId="1" type="noConversion"/>
  </si>
  <si>
    <t>우리말 얼마나 아십니까?</t>
    <phoneticPr fontId="1" type="noConversion"/>
  </si>
  <si>
    <t>우리말 산책</t>
    <phoneticPr fontId="1" type="noConversion"/>
  </si>
  <si>
    <t>우리말이 짓밟히고 있다.hwp</t>
  </si>
  <si>
    <t>우리말이 짓밟히고 있다.</t>
    <phoneticPr fontId="1" type="noConversion"/>
  </si>
  <si>
    <t>김동길</t>
    <phoneticPr fontId="1" type="noConversion"/>
  </si>
  <si>
    <t>우리말에 얽힌 나의 삶과 피눈물</t>
    <phoneticPr fontId="1" type="noConversion"/>
  </si>
  <si>
    <t>백기완</t>
    <phoneticPr fontId="1" type="noConversion"/>
  </si>
  <si>
    <t>우리말 바로 쓰기</t>
    <phoneticPr fontId="1" type="noConversion"/>
  </si>
  <si>
    <t>강옥미</t>
    <phoneticPr fontId="1" type="noConversion"/>
  </si>
  <si>
    <t>국어의 힘</t>
    <phoneticPr fontId="1" type="noConversion"/>
  </si>
  <si>
    <t>이익섭</t>
    <phoneticPr fontId="1" type="noConversion"/>
  </si>
  <si>
    <t>제 2 편 어원을 찾아본 말</t>
    <phoneticPr fontId="1" type="noConversion"/>
  </si>
  <si>
    <t>우리말 로마자 적기(1984. 한글학회)</t>
    <phoneticPr fontId="1" type="noConversion"/>
  </si>
  <si>
    <t>우리 학문은 어떻게 가능한가.hwp</t>
  </si>
  <si>
    <t>우리 학문은 어떻게 가능한가?</t>
    <phoneticPr fontId="1" type="noConversion"/>
  </si>
  <si>
    <t>김영환</t>
    <phoneticPr fontId="1" type="noConversion"/>
  </si>
  <si>
    <t>우리 말 우리 글과 옛이야기</t>
    <phoneticPr fontId="1" type="noConversion"/>
  </si>
  <si>
    <t>서정오</t>
    <phoneticPr fontId="1" type="noConversion"/>
  </si>
  <si>
    <t>용비어천가</t>
    <phoneticPr fontId="1" type="noConversion"/>
  </si>
  <si>
    <t>류수현</t>
    <phoneticPr fontId="1" type="noConversion"/>
  </si>
  <si>
    <t>욕의 철학</t>
    <phoneticPr fontId="1" type="noConversion"/>
  </si>
  <si>
    <t>욕</t>
    <phoneticPr fontId="1" type="noConversion"/>
  </si>
  <si>
    <t>문종성</t>
    <phoneticPr fontId="1" type="noConversion"/>
  </si>
  <si>
    <t>외래어와 외래어 표기법론</t>
    <phoneticPr fontId="1" type="noConversion"/>
  </si>
  <si>
    <t>외국에서 본 한글</t>
    <phoneticPr fontId="1" type="noConversion"/>
  </si>
  <si>
    <t>박양춘</t>
    <phoneticPr fontId="1" type="noConversion"/>
  </si>
  <si>
    <t>외국어로서의 한국어 교육을 위한 교재 개발 방향</t>
    <phoneticPr fontId="1" type="noConversion"/>
  </si>
  <si>
    <t>원진숙</t>
    <phoneticPr fontId="1" type="noConversion"/>
  </si>
  <si>
    <t>김재환</t>
    <phoneticPr fontId="1" type="noConversion"/>
  </si>
  <si>
    <t>와사옥안 역해</t>
    <phoneticPr fontId="1" type="noConversion"/>
  </si>
  <si>
    <t>김용경</t>
    <phoneticPr fontId="1" type="noConversion"/>
  </si>
  <si>
    <t>오륜행실도</t>
    <phoneticPr fontId="1" type="noConversion"/>
  </si>
  <si>
    <t>영주 지역어의 음운론적 연구(160호).hwp</t>
  </si>
  <si>
    <t>영주 지역어의 음운론적 연구</t>
    <phoneticPr fontId="1" type="noConversion"/>
  </si>
  <si>
    <t>임석규</t>
    <phoneticPr fontId="1" type="noConversion"/>
  </si>
  <si>
    <t>영어 모국어 사용자의 한국어 발음 교육 방법에 관한 연구</t>
    <phoneticPr fontId="1" type="noConversion"/>
  </si>
  <si>
    <t>영어 공용화 논쟁에 대하여</t>
    <phoneticPr fontId="1" type="noConversion"/>
  </si>
  <si>
    <t>김창헌</t>
    <phoneticPr fontId="1" type="noConversion"/>
  </si>
  <si>
    <t>영어 공용어론 자료</t>
    <phoneticPr fontId="1" type="noConversion"/>
  </si>
  <si>
    <t>영남 방언 성조의 특성과 그 발달</t>
    <phoneticPr fontId="1" type="noConversion"/>
  </si>
  <si>
    <t>김주원</t>
    <phoneticPr fontId="1" type="noConversion"/>
  </si>
  <si>
    <t>열여 춘향 슈졀가라</t>
    <phoneticPr fontId="1" type="noConversion"/>
  </si>
  <si>
    <t>연령층별 성별 어휘 사용의 계량적 고찰</t>
    <phoneticPr fontId="1" type="noConversion"/>
  </si>
  <si>
    <t>임칠성</t>
    <phoneticPr fontId="1" type="noConversion"/>
  </si>
  <si>
    <t>연결어미 '-매'의 형성과 문법사적 의미</t>
    <phoneticPr fontId="1" type="noConversion"/>
  </si>
  <si>
    <t>이용</t>
    <phoneticPr fontId="1" type="noConversion"/>
  </si>
  <si>
    <t>여씨 향약 언해</t>
    <phoneticPr fontId="1" type="noConversion"/>
  </si>
  <si>
    <t>여수방언의 음운론적 특성</t>
    <phoneticPr fontId="1" type="noConversion"/>
  </si>
  <si>
    <t>기세관</t>
    <phoneticPr fontId="1" type="noConversion"/>
  </si>
  <si>
    <t>"엉터리 '표준 국어 대사전' 고쳐서 다시 만들라"</t>
    <phoneticPr fontId="1" type="noConversion"/>
  </si>
  <si>
    <t>엉터리 '표준 국어 대사전' 고쳐서 다시 만들라.hwp</t>
    <phoneticPr fontId="1" type="noConversion"/>
  </si>
  <si>
    <t>이수열</t>
    <phoneticPr fontId="1" type="noConversion"/>
  </si>
  <si>
    <t>언해두창집요(상)</t>
    <phoneticPr fontId="1" type="noConversion"/>
  </si>
  <si>
    <t>언어학과 음성학은 무엇일까?</t>
    <phoneticPr fontId="1" type="noConversion"/>
  </si>
  <si>
    <t>언어학과 음성학은 무엇일까.hwp</t>
    <phoneticPr fontId="1" type="noConversion"/>
  </si>
  <si>
    <t>최성환</t>
  </si>
  <si>
    <t>최성환</t>
    <phoneticPr fontId="1" type="noConversion"/>
  </si>
  <si>
    <t>언어와 사회</t>
    <phoneticPr fontId="1" type="noConversion"/>
  </si>
  <si>
    <t>김슬옹</t>
    <phoneticPr fontId="1" type="noConversion"/>
  </si>
  <si>
    <t>이원근</t>
  </si>
  <si>
    <t>이원근</t>
    <phoneticPr fontId="1" type="noConversion"/>
  </si>
  <si>
    <t>언어의미와 이미지</t>
    <phoneticPr fontId="1" type="noConversion"/>
  </si>
  <si>
    <t>이희성</t>
  </si>
  <si>
    <t>임경아</t>
  </si>
  <si>
    <t>언어의미와 이미지.zip</t>
    <phoneticPr fontId="1" type="noConversion"/>
  </si>
  <si>
    <t>언어 의미 연상에 대한 보고</t>
    <phoneticPr fontId="1" type="noConversion"/>
  </si>
  <si>
    <t>국립국어원</t>
  </si>
  <si>
    <t>어휘의미론</t>
    <phoneticPr fontId="1" type="noConversion"/>
  </si>
  <si>
    <t>김상윤</t>
  </si>
  <si>
    <t>김상윤</t>
    <phoneticPr fontId="1" type="noConversion"/>
  </si>
  <si>
    <t>어휘의 의미표상에 대한 연구</t>
    <phoneticPr fontId="1" type="noConversion"/>
  </si>
  <si>
    <t>김지홍</t>
  </si>
  <si>
    <t>김지홍</t>
    <phoneticPr fontId="1" type="noConversion"/>
  </si>
  <si>
    <t>어휘와 문체</t>
    <phoneticPr fontId="1" type="noConversion"/>
  </si>
  <si>
    <t>김광해</t>
    <phoneticPr fontId="1" type="noConversion"/>
  </si>
  <si>
    <t>어휘론·의미론·사전편찬학</t>
    <phoneticPr fontId="1" type="noConversion"/>
  </si>
  <si>
    <t>어휘력과 어휘력의 평가</t>
    <phoneticPr fontId="1" type="noConversion"/>
  </si>
  <si>
    <t>어휘 의미의 타락(부정 가치화) 현상</t>
    <phoneticPr fontId="1" type="noConversion"/>
  </si>
  <si>
    <t>어휘 음운론</t>
    <phoneticPr fontId="1" type="noConversion"/>
  </si>
  <si>
    <t>오새내</t>
  </si>
  <si>
    <t>오새내</t>
    <phoneticPr fontId="1" type="noConversion"/>
  </si>
  <si>
    <t>언어분석을 위한 맥락설정 이론</t>
    <phoneticPr fontId="1" type="noConversion"/>
  </si>
  <si>
    <t>어휘기능문법</t>
    <phoneticPr fontId="1" type="noConversion"/>
  </si>
  <si>
    <t>박선옥</t>
  </si>
  <si>
    <t>박선옥</t>
    <phoneticPr fontId="1" type="noConversion"/>
  </si>
  <si>
    <t>어제훈서언해</t>
    <phoneticPr fontId="1" type="noConversion"/>
  </si>
  <si>
    <t>어제 백행원</t>
    <phoneticPr fontId="1" type="noConversion"/>
  </si>
  <si>
    <t>강명윤</t>
  </si>
  <si>
    <t>강범모</t>
  </si>
  <si>
    <t>강병학</t>
  </si>
  <si>
    <t>강부숙</t>
  </si>
  <si>
    <t>강신구</t>
  </si>
  <si>
    <t>강신항</t>
  </si>
  <si>
    <t>강옥미</t>
  </si>
  <si>
    <t>강헌규</t>
  </si>
  <si>
    <t>고경태</t>
  </si>
  <si>
    <t>고바야시 마사아키</t>
  </si>
  <si>
    <t>공일주</t>
  </si>
  <si>
    <t>곽용주</t>
  </si>
  <si>
    <t>구현호</t>
  </si>
  <si>
    <t>국립중앙도서관</t>
  </si>
  <si>
    <t>권영환</t>
  </si>
  <si>
    <t>권오주</t>
  </si>
  <si>
    <t>기세관</t>
  </si>
  <si>
    <t>김겁범</t>
  </si>
  <si>
    <t>김경숙</t>
  </si>
  <si>
    <t>김기호</t>
  </si>
  <si>
    <t>김동길</t>
  </si>
  <si>
    <t>김동소</t>
  </si>
  <si>
    <t>김동언</t>
  </si>
  <si>
    <t>김동은</t>
  </si>
  <si>
    <t>김문정</t>
  </si>
  <si>
    <t>김미령</t>
  </si>
  <si>
    <t>김보라</t>
  </si>
  <si>
    <t>김복주</t>
  </si>
  <si>
    <t>김성진</t>
  </si>
  <si>
    <t>김소희</t>
  </si>
  <si>
    <t>김수곤</t>
  </si>
  <si>
    <t>김순애</t>
  </si>
  <si>
    <t>김승현</t>
  </si>
  <si>
    <t>김양진</t>
  </si>
  <si>
    <t>김영환</t>
  </si>
  <si>
    <t>김옥경</t>
  </si>
  <si>
    <t>김완진</t>
  </si>
  <si>
    <t>김용경</t>
  </si>
  <si>
    <t>김원보</t>
  </si>
  <si>
    <t>김유범</t>
  </si>
  <si>
    <t>김유정</t>
  </si>
  <si>
    <t>김응모</t>
  </si>
  <si>
    <t>김인호</t>
  </si>
  <si>
    <t>김재환</t>
  </si>
  <si>
    <t>김지연</t>
  </si>
  <si>
    <t>김지영</t>
  </si>
  <si>
    <t>김진규</t>
  </si>
  <si>
    <t>김진해</t>
  </si>
  <si>
    <t>김창근</t>
  </si>
  <si>
    <t>김창헌</t>
  </si>
  <si>
    <t>김태성</t>
  </si>
  <si>
    <t>김태영</t>
  </si>
  <si>
    <t>김하수</t>
  </si>
  <si>
    <t>김현주</t>
  </si>
  <si>
    <t>김형배</t>
  </si>
  <si>
    <t>문숙영</t>
  </si>
  <si>
    <t>김불꾼</t>
  </si>
  <si>
    <t>김홍규</t>
  </si>
  <si>
    <t>남경완</t>
  </si>
  <si>
    <t>남풍현</t>
  </si>
  <si>
    <t>노명완</t>
  </si>
  <si>
    <t>도수희</t>
  </si>
  <si>
    <t>류구상</t>
  </si>
  <si>
    <t>류수현</t>
  </si>
  <si>
    <t>리의도</t>
  </si>
  <si>
    <t>중복</t>
    <phoneticPr fontId="1" type="noConversion"/>
  </si>
  <si>
    <t>문교부</t>
  </si>
  <si>
    <t>문종성</t>
  </si>
  <si>
    <t>문화관광부</t>
  </si>
  <si>
    <t>문화체육부</t>
  </si>
  <si>
    <t>민영환</t>
  </si>
  <si>
    <t>박동근</t>
  </si>
  <si>
    <t>박민정</t>
  </si>
  <si>
    <t>박세영</t>
  </si>
  <si>
    <t>박수화</t>
  </si>
  <si>
    <t>박양춘</t>
  </si>
  <si>
    <t>박윤경</t>
  </si>
  <si>
    <t>박재연</t>
  </si>
  <si>
    <t>박진호</t>
  </si>
  <si>
    <t>박홍길</t>
  </si>
  <si>
    <t>백기완</t>
  </si>
  <si>
    <t>백윤애</t>
  </si>
  <si>
    <t>사노미에코</t>
  </si>
  <si>
    <t>사토 준이치</t>
  </si>
  <si>
    <t>새국어생활</t>
  </si>
  <si>
    <t>서정수</t>
  </si>
  <si>
    <t>서정오</t>
  </si>
  <si>
    <t>석미영</t>
  </si>
  <si>
    <t>석주연</t>
  </si>
  <si>
    <t>손남익</t>
  </si>
  <si>
    <t>손오규</t>
  </si>
  <si>
    <t>송원용</t>
  </si>
  <si>
    <t>송철의</t>
  </si>
  <si>
    <t>술탄 훼라 아크프나르</t>
  </si>
  <si>
    <t>신동아</t>
  </si>
  <si>
    <t>신연희</t>
  </si>
  <si>
    <t>신지영</t>
  </si>
  <si>
    <t>신태수</t>
  </si>
  <si>
    <t>신호철</t>
  </si>
  <si>
    <t>안경섭</t>
  </si>
  <si>
    <t>안병희</t>
  </si>
  <si>
    <t>안인숙</t>
  </si>
  <si>
    <t>안주호</t>
  </si>
  <si>
    <t>연세대학교언어정보개발연구원</t>
  </si>
  <si>
    <t>왕문용</t>
  </si>
  <si>
    <t>용금란</t>
  </si>
  <si>
    <t>유송영</t>
  </si>
  <si>
    <t>유필재</t>
  </si>
  <si>
    <t>윤태선</t>
  </si>
  <si>
    <t>윤현주</t>
  </si>
  <si>
    <t>이경호</t>
  </si>
  <si>
    <t>이경희</t>
  </si>
  <si>
    <t>이기동</t>
  </si>
  <si>
    <t>이기문</t>
  </si>
  <si>
    <t>이동석</t>
  </si>
  <si>
    <t>이병기</t>
  </si>
  <si>
    <t>이봉원</t>
  </si>
  <si>
    <t>이수련</t>
  </si>
  <si>
    <t>이수미</t>
  </si>
  <si>
    <t>이수열</t>
  </si>
  <si>
    <t>이수현</t>
  </si>
  <si>
    <t>이슬기</t>
  </si>
  <si>
    <t>이용</t>
  </si>
  <si>
    <t>이유미</t>
  </si>
  <si>
    <t>이익섭</t>
  </si>
  <si>
    <t>이정식</t>
  </si>
  <si>
    <t>이주연</t>
  </si>
  <si>
    <t>이진호</t>
  </si>
  <si>
    <t>이태영</t>
  </si>
  <si>
    <t>인하대학교</t>
  </si>
  <si>
    <t>임석규</t>
  </si>
  <si>
    <t>임유종</t>
  </si>
  <si>
    <t>임칠성</t>
  </si>
  <si>
    <t>이용주</t>
  </si>
  <si>
    <t>이은영</t>
  </si>
  <si>
    <t>장향실</t>
  </si>
  <si>
    <t>정은경</t>
  </si>
  <si>
    <t>정인호</t>
  </si>
  <si>
    <t>정주리</t>
  </si>
  <si>
    <t>조성문</t>
  </si>
  <si>
    <t>조일영</t>
  </si>
  <si>
    <t>조정희</t>
  </si>
  <si>
    <t>주인</t>
  </si>
  <si>
    <t>진주우리말우리글살리는모임</t>
  </si>
  <si>
    <t>정창욱</t>
  </si>
  <si>
    <t>차재은</t>
  </si>
  <si>
    <t>최명옥</t>
  </si>
  <si>
    <t>최영선</t>
  </si>
  <si>
    <t>최은영</t>
  </si>
  <si>
    <t>최창렬</t>
  </si>
  <si>
    <t>최태호</t>
  </si>
  <si>
    <t>최현배</t>
  </si>
  <si>
    <t>최형강</t>
  </si>
  <si>
    <t>최형용</t>
  </si>
  <si>
    <t>칸노 히로 토미</t>
  </si>
  <si>
    <t>조선어학회</t>
  </si>
  <si>
    <t>하영진</t>
  </si>
  <si>
    <t>하이텔</t>
  </si>
  <si>
    <t>한국어학회</t>
  </si>
  <si>
    <t>한글과컴퓨터</t>
  </si>
  <si>
    <t>한글학회</t>
  </si>
  <si>
    <t>한상범</t>
  </si>
  <si>
    <t>함영세</t>
  </si>
  <si>
    <t>허웅</t>
  </si>
  <si>
    <t>홍소영</t>
  </si>
  <si>
    <t>홍연택</t>
  </si>
  <si>
    <t xml:space="preserve">홍윤표 </t>
  </si>
  <si>
    <t>홍재성</t>
  </si>
  <si>
    <t>홍종선</t>
  </si>
  <si>
    <t>홍지영</t>
  </si>
  <si>
    <t>황호성</t>
  </si>
  <si>
    <t>어제내훈</t>
    <phoneticPr fontId="1" type="noConversion"/>
  </si>
  <si>
    <t>어원 관련 논저 목록</t>
    <phoneticPr fontId="1" type="noConversion"/>
  </si>
  <si>
    <t>'-어야'의 화용론적 전제 연구</t>
    <phoneticPr fontId="1" type="noConversion"/>
  </si>
  <si>
    <t>임칠성</t>
    <phoneticPr fontId="1" type="noConversion"/>
  </si>
  <si>
    <t>어문논집 26집</t>
    <phoneticPr fontId="1" type="noConversion"/>
  </si>
  <si>
    <t>중앙어문학회</t>
  </si>
  <si>
    <t>중앙어문학회</t>
    <phoneticPr fontId="1" type="noConversion"/>
  </si>
  <si>
    <t>어문 규범 준수 실태 조사</t>
    <phoneticPr fontId="1" type="noConversion"/>
  </si>
  <si>
    <t>안동 지역어의 종결어미 연구</t>
    <phoneticPr fontId="1" type="noConversion"/>
  </si>
  <si>
    <t>김정균</t>
  </si>
  <si>
    <t>김정균</t>
    <phoneticPr fontId="1" type="noConversion"/>
  </si>
  <si>
    <t>아주낮춤의 종결어미 '-ㄹ다'와 예사낮춤의 '-ㄹ세-ㄹ시-시'의 형성과 방언적 발달.hwp</t>
  </si>
  <si>
    <t>아주낮춤의 종결어미 '-ㄹ다'와 예사낮춤의 '-ㄹ세/-ㄹ시/-시'의 형성과 방언적 발달</t>
    <phoneticPr fontId="1" type="noConversion"/>
  </si>
  <si>
    <t>최전승</t>
  </si>
  <si>
    <t>최전승</t>
    <phoneticPr fontId="1" type="noConversion"/>
  </si>
  <si>
    <t>불설아미타경</t>
    <phoneticPr fontId="1" type="noConversion"/>
  </si>
  <si>
    <t>최동주</t>
  </si>
  <si>
    <t>최동주</t>
    <phoneticPr fontId="1" type="noConversion"/>
  </si>
  <si>
    <t>'아리랑'과 '아라리'의 말밑</t>
    <phoneticPr fontId="1" type="noConversion"/>
  </si>
  <si>
    <t>여영택</t>
  </si>
  <si>
    <t>여영택</t>
    <phoneticPr fontId="1" type="noConversion"/>
  </si>
  <si>
    <t>아름다움 없는 아름다움 예찬 강화</t>
    <phoneticPr fontId="1" type="noConversion"/>
  </si>
  <si>
    <t>장양수</t>
    <phoneticPr fontId="1" type="noConversion"/>
  </si>
  <si>
    <t>아름다운 손짓 수화</t>
    <phoneticPr fontId="1" type="noConversion"/>
  </si>
  <si>
    <t>김진</t>
  </si>
  <si>
    <t>김진</t>
    <phoneticPr fontId="1" type="noConversion"/>
  </si>
  <si>
    <t>아름다운 (사랑의) 글 모음</t>
    <phoneticPr fontId="1" type="noConversion"/>
  </si>
  <si>
    <t>아름다운 (사랑의) 글 모음.chm</t>
    <phoneticPr fontId="1" type="noConversion"/>
  </si>
  <si>
    <t>씨알의 말로 씨알의 문화를.hwp</t>
  </si>
  <si>
    <t>씨알의 말로 씨알의 문화를!</t>
    <phoneticPr fontId="1" type="noConversion"/>
  </si>
  <si>
    <t>함석헌</t>
  </si>
  <si>
    <t>함석헌</t>
    <phoneticPr fontId="1" type="noConversion"/>
  </si>
  <si>
    <t>심청전 상, 하</t>
    <phoneticPr fontId="1" type="noConversion"/>
  </si>
  <si>
    <t>실험음성학</t>
    <phoneticPr fontId="1" type="noConversion"/>
  </si>
  <si>
    <t>단동치기 십계훈</t>
  </si>
  <si>
    <t>실험음성학[보조 자료]</t>
  </si>
  <si>
    <t>신문 기사문 작성법</t>
    <phoneticPr fontId="1" type="noConversion"/>
  </si>
  <si>
    <t>이주행</t>
    <phoneticPr fontId="1" type="noConversion"/>
  </si>
  <si>
    <t>신대문자와 가림토</t>
    <phoneticPr fontId="1" type="noConversion"/>
  </si>
  <si>
    <t>신대문자와 가림토.zip</t>
    <phoneticPr fontId="1" type="noConversion"/>
  </si>
  <si>
    <t>시점과 문체</t>
  </si>
  <si>
    <t>이인섭</t>
  </si>
  <si>
    <t>순천 김씨 간찰 판독문</t>
    <phoneticPr fontId="1" type="noConversion"/>
  </si>
  <si>
    <t>속담 사전</t>
    <phoneticPr fontId="1" type="noConversion"/>
  </si>
  <si>
    <t>소학언해</t>
    <phoneticPr fontId="1" type="noConversion"/>
  </si>
  <si>
    <t>&lt;한글셈틀낱말. 첫번째 수정안.&gt;</t>
    <phoneticPr fontId="1" type="noConversion"/>
  </si>
  <si>
    <t>한글셈틀낱말. 첫번째 수정안.hwp</t>
    <phoneticPr fontId="1" type="noConversion"/>
  </si>
  <si>
    <t>세계의 어족</t>
    <phoneticPr fontId="1" type="noConversion"/>
  </si>
  <si>
    <t>선종영가집언해</t>
    <phoneticPr fontId="1" type="noConversion"/>
  </si>
  <si>
    <t>선문답의 언어학적 분석.hwp</t>
  </si>
  <si>
    <t>【선문답의 언어학적 분석】</t>
    <phoneticPr fontId="1" type="noConversion"/>
  </si>
  <si>
    <t>이용권</t>
  </si>
  <si>
    <t>이용권</t>
    <phoneticPr fontId="1" type="noConversion"/>
  </si>
  <si>
    <t>김정옥</t>
  </si>
  <si>
    <t>김정옥</t>
    <phoneticPr fontId="1" type="noConversion"/>
  </si>
  <si>
    <t>석보상절 제6, 9, 13, 19, 23, 24권</t>
    <phoneticPr fontId="1" type="noConversion"/>
  </si>
  <si>
    <t>상보반의어 설정 맥락 비판</t>
    <phoneticPr fontId="1" type="noConversion"/>
  </si>
  <si>
    <t>생성통사론-이홍배</t>
    <phoneticPr fontId="1" type="noConversion"/>
  </si>
  <si>
    <t>이훈</t>
  </si>
  <si>
    <t>이훈</t>
    <phoneticPr fontId="1" type="noConversion"/>
  </si>
  <si>
    <t>색채어에 관한 연구</t>
    <phoneticPr fontId="1" type="noConversion"/>
  </si>
  <si>
    <t>문진영</t>
  </si>
  <si>
    <t>문진영</t>
    <phoneticPr fontId="1" type="noConversion"/>
  </si>
  <si>
    <t>상황의미론</t>
    <phoneticPr fontId="1" type="noConversion"/>
  </si>
  <si>
    <t>이유미</t>
    <phoneticPr fontId="1" type="noConversion"/>
  </si>
  <si>
    <t>삼척지역어의 성조 연구(150호).hwp</t>
  </si>
  <si>
    <t>삼척지역어의 성조 연구</t>
    <phoneticPr fontId="1" type="noConversion"/>
  </si>
  <si>
    <t>김봉국</t>
  </si>
  <si>
    <t>김봉국</t>
    <phoneticPr fontId="1" type="noConversion"/>
  </si>
  <si>
    <t>삼국유사</t>
    <phoneticPr fontId="1" type="noConversion"/>
  </si>
  <si>
    <t>삼국유사 무왕조의 서동요 부분</t>
    <phoneticPr fontId="1" type="noConversion"/>
  </si>
  <si>
    <t>삼국유사 무왕조의 서동요 부분.zip</t>
    <phoneticPr fontId="1" type="noConversion"/>
  </si>
  <si>
    <t>삼국시대 인명,지명,관직명에 대하여.hwp</t>
  </si>
  <si>
    <t>【삼국시대 인명,지명,관직명에 대하여】</t>
    <phoneticPr fontId="1" type="noConversion"/>
  </si>
  <si>
    <t>박수화</t>
    <phoneticPr fontId="1" type="noConversion"/>
  </si>
  <si>
    <t>'향가의 향찰 해독'에 대하여</t>
    <phoneticPr fontId="1" type="noConversion"/>
  </si>
  <si>
    <t>『삼강행실도』, 『속삼강행실도』, 『동국신속삼강행실도』 『오륜행실도』비교 자료</t>
    <phoneticPr fontId="1" type="noConversion"/>
  </si>
  <si>
    <t>삼국시대 언어에 대하여.hwp</t>
  </si>
  <si>
    <t>'삼국언어에 대하여'</t>
    <phoneticPr fontId="1" type="noConversion"/>
  </si>
  <si>
    <t>구현호</t>
    <phoneticPr fontId="1" type="noConversion"/>
  </si>
  <si>
    <t>삼국사기</t>
    <phoneticPr fontId="1" type="noConversion"/>
  </si>
  <si>
    <t>사할린 동포의 한국어 의식 조사 연구</t>
    <phoneticPr fontId="1" type="noConversion"/>
  </si>
  <si>
    <t>사투리의 자리매김</t>
    <phoneticPr fontId="1" type="noConversion"/>
  </si>
  <si>
    <t>김정섭</t>
  </si>
  <si>
    <t>김정섭</t>
    <phoneticPr fontId="1" type="noConversion"/>
  </si>
  <si>
    <t>사전 편찬에서 북한어의 처리 방법 연구</t>
    <phoneticPr fontId="1" type="noConversion"/>
  </si>
  <si>
    <t>이준석</t>
  </si>
  <si>
    <t>이준석</t>
    <phoneticPr fontId="1" type="noConversion"/>
  </si>
  <si>
    <t>사전 편찬에서 북한어의 처리 방법 연구.pdf</t>
    <phoneticPr fontId="1" type="noConversion"/>
  </si>
  <si>
    <t>삼국사기·삼국유사·고려사 및 태조.정종.태종.문종.단종.세조실록 빈용 한자</t>
    <phoneticPr fontId="1" type="noConversion"/>
  </si>
  <si>
    <t>이은영</t>
    <phoneticPr fontId="1" type="noConversion"/>
  </si>
  <si>
    <t>비평적 소설의 더 큰 자기모순</t>
    <phoneticPr fontId="1" type="noConversion"/>
  </si>
  <si>
    <t>분단 극복을 위한 국어학 연구 방향</t>
    <phoneticPr fontId="1" type="noConversion"/>
  </si>
  <si>
    <t>김응모</t>
    <phoneticPr fontId="1" type="noConversion"/>
  </si>
  <si>
    <t>북한의 언어 자료 처리에 대한 분석</t>
    <phoneticPr fontId="1" type="noConversion"/>
  </si>
  <si>
    <t>김병선</t>
  </si>
  <si>
    <t>김병선</t>
    <phoneticPr fontId="1" type="noConversion"/>
  </si>
  <si>
    <t>북한문법의 품사론에 관한 연구</t>
    <phoneticPr fontId="1" type="noConversion"/>
  </si>
  <si>
    <t>이광정</t>
    <phoneticPr fontId="1" type="noConversion"/>
  </si>
  <si>
    <t>부사의 하위 구분 체계</t>
    <phoneticPr fontId="1" type="noConversion"/>
  </si>
  <si>
    <t>임유종</t>
    <phoneticPr fontId="1" type="noConversion"/>
  </si>
  <si>
    <t>보존해야 할 무형의 유산, 방언</t>
    <phoneticPr fontId="1" type="noConversion"/>
  </si>
  <si>
    <t>허진</t>
  </si>
  <si>
    <t>허진</t>
    <phoneticPr fontId="1" type="noConversion"/>
  </si>
  <si>
    <t>변화하는 사회 속의 청소년의 언어문화</t>
    <phoneticPr fontId="1" type="noConversion"/>
  </si>
  <si>
    <t>법화경언해 3, 4권</t>
    <phoneticPr fontId="1" type="noConversion"/>
  </si>
  <si>
    <t>번역소학 6, 7, 8, 9, 10권</t>
    <phoneticPr fontId="1" type="noConversion"/>
  </si>
  <si>
    <t>&lt;&lt;표준 방송 어법&gt;&gt;</t>
    <phoneticPr fontId="1" type="noConversion"/>
  </si>
  <si>
    <t>표준 방송 어법.doc</t>
    <phoneticPr fontId="1" type="noConversion"/>
  </si>
  <si>
    <t>방송과 언어</t>
    <phoneticPr fontId="1" type="noConversion"/>
  </si>
  <si>
    <t>민현식</t>
  </si>
  <si>
    <t>민현식</t>
    <phoneticPr fontId="1" type="noConversion"/>
  </si>
  <si>
    <t>방송 출연자의 발음 문제</t>
    <phoneticPr fontId="1" type="noConversion"/>
  </si>
  <si>
    <t>빈도수</t>
    <phoneticPr fontId="1" type="noConversion"/>
  </si>
  <si>
    <t>자   료</t>
    <phoneticPr fontId="1" type="noConversion"/>
  </si>
  <si>
    <t>방송 언어에서 외래어의 남용과 오용</t>
    <phoneticPr fontId="1" type="noConversion"/>
  </si>
  <si>
    <t>방송 언어 정책</t>
    <phoneticPr fontId="1" type="noConversion"/>
  </si>
  <si>
    <t>방송 언어 모니터 심의 내용 요소</t>
    <phoneticPr fontId="1" type="noConversion"/>
  </si>
  <si>
    <t>방송 보도문 작성과 보도 방법</t>
    <phoneticPr fontId="1" type="noConversion"/>
  </si>
  <si>
    <t>방송 광고 언어에 관한 연구</t>
    <phoneticPr fontId="1" type="noConversion"/>
  </si>
  <si>
    <t>박목월 시의 원형성 탐색</t>
    <phoneticPr fontId="1" type="noConversion"/>
  </si>
  <si>
    <t>이문걸</t>
    <phoneticPr fontId="1" type="noConversion"/>
  </si>
  <si>
    <t>바른 말글살이 100가지 첫째마당</t>
    <phoneticPr fontId="1" type="noConversion"/>
  </si>
  <si>
    <t>민요와 아리랑</t>
    <phoneticPr fontId="1" type="noConversion"/>
  </si>
  <si>
    <t>민속 생활어 사전</t>
    <phoneticPr fontId="1" type="noConversion"/>
  </si>
  <si>
    <t>한글사랑 가나다</t>
  </si>
  <si>
    <t>한글사랑 가나다</t>
    <phoneticPr fontId="1" type="noConversion"/>
  </si>
  <si>
    <t>우리말배움터 묻고답하기 모음집</t>
    <phoneticPr fontId="1" type="noConversion"/>
  </si>
  <si>
    <t>우리말배움터</t>
  </si>
  <si>
    <t>우리말배움터</t>
    <phoneticPr fontId="1" type="noConversion"/>
  </si>
  <si>
    <t>디</t>
    <phoneticPr fontId="1" type="noConversion"/>
  </si>
  <si>
    <t>위</t>
    <phoneticPr fontId="1" type="noConversion"/>
  </si>
  <si>
    <t>문장부호론</t>
    <phoneticPr fontId="1" type="noConversion"/>
  </si>
  <si>
    <t>문자, 발음, 표기</t>
    <phoneticPr fontId="1" type="noConversion"/>
  </si>
  <si>
    <t>문예문 문체의 성립근거</t>
    <phoneticPr fontId="1" type="noConversion"/>
  </si>
  <si>
    <t>문법과 탐구학습</t>
    <phoneticPr fontId="1" type="noConversion"/>
  </si>
  <si>
    <t>김광해</t>
    <phoneticPr fontId="1" type="noConversion"/>
  </si>
  <si>
    <t>문법에 대한 문답 1, 2, 3</t>
    <phoneticPr fontId="1" type="noConversion"/>
  </si>
  <si>
    <t>문법강의론 총론</t>
    <phoneticPr fontId="1" type="noConversion"/>
  </si>
  <si>
    <t>문법 이론의 변천 및 각각의 특징</t>
    <phoneticPr fontId="1" type="noConversion"/>
  </si>
  <si>
    <t>문법교육론</t>
    <phoneticPr fontId="1" type="noConversion"/>
  </si>
  <si>
    <t>몽산화상 법어 약록 언해</t>
    <phoneticPr fontId="1" type="noConversion"/>
  </si>
  <si>
    <t>몸짓언어</t>
    <phoneticPr fontId="1" type="noConversion"/>
  </si>
  <si>
    <t>김은정</t>
  </si>
  <si>
    <t>김은정</t>
    <phoneticPr fontId="1" type="noConversion"/>
  </si>
  <si>
    <t>명사의 분절구조를 통해 살펴 본 한국어의 어휘적 특성</t>
    <phoneticPr fontId="1" type="noConversion"/>
  </si>
  <si>
    <t>손은혜</t>
  </si>
  <si>
    <t>손은혜</t>
    <phoneticPr fontId="1" type="noConversion"/>
  </si>
  <si>
    <t>오정순</t>
  </si>
  <si>
    <t>오정순</t>
    <phoneticPr fontId="1" type="noConversion"/>
  </si>
  <si>
    <t>정지수</t>
  </si>
  <si>
    <t>정지수</t>
    <phoneticPr fontId="1" type="noConversion"/>
  </si>
  <si>
    <t>조수영</t>
  </si>
  <si>
    <t>조수영</t>
    <phoneticPr fontId="1" type="noConversion"/>
  </si>
  <si>
    <t>말하기 듣기 학습 지도안</t>
  </si>
  <si>
    <t>말하기 듣기 학습 지도안</t>
    <phoneticPr fontId="1" type="noConversion"/>
  </si>
  <si>
    <t>명사구를 필요로 하는 기능범주에 대하여</t>
    <phoneticPr fontId="1" type="noConversion"/>
  </si>
  <si>
    <t>김지홍</t>
    <phoneticPr fontId="1" type="noConversion"/>
  </si>
  <si>
    <r>
      <rPr>
        <sz val="8"/>
        <color theme="1"/>
        <rFont val="맑은 고딕"/>
        <family val="3"/>
        <charset val="128"/>
        <scheme val="minor"/>
      </rPr>
      <t>｢</t>
    </r>
    <r>
      <rPr>
        <sz val="8"/>
        <color theme="1"/>
        <rFont val="맑은 고딕"/>
        <family val="3"/>
        <charset val="129"/>
        <scheme val="minor"/>
      </rPr>
      <t>메기장군 고담</t>
    </r>
    <r>
      <rPr>
        <sz val="8"/>
        <color theme="1"/>
        <rFont val="맑은 고딕"/>
        <family val="3"/>
        <charset val="128"/>
        <scheme val="minor"/>
      </rPr>
      <t>｣</t>
    </r>
    <r>
      <rPr>
        <sz val="8"/>
        <color theme="1"/>
        <rFont val="맑은 고딕"/>
        <family val="3"/>
        <charset val="129"/>
        <scheme val="minor"/>
      </rPr>
      <t>에 대한 일고</t>
    </r>
    <phoneticPr fontId="1" type="noConversion"/>
  </si>
  <si>
    <t>김재환</t>
    <phoneticPr fontId="1" type="noConversion"/>
  </si>
  <si>
    <t>한영균</t>
  </si>
  <si>
    <t>한영균</t>
    <phoneticPr fontId="1" type="noConversion"/>
  </si>
  <si>
    <t>'명사+동사' 합성구의 형태론적 특성</t>
    <phoneticPr fontId="1" type="noConversion"/>
  </si>
  <si>
    <t>말본이냐 문법이냐</t>
    <phoneticPr fontId="1" type="noConversion"/>
  </si>
  <si>
    <t>손세일</t>
  </si>
  <si>
    <t>손세일</t>
    <phoneticPr fontId="1" type="noConversion"/>
  </si>
  <si>
    <t>말글 정책과 말글 운동</t>
    <phoneticPr fontId="1" type="noConversion"/>
  </si>
  <si>
    <t>말 제대로 합시다</t>
    <phoneticPr fontId="1" type="noConversion"/>
  </si>
  <si>
    <t>김슬옹</t>
    <phoneticPr fontId="1" type="noConversion"/>
  </si>
  <si>
    <t>말 문화를 살리기 위한 글의 올바른 방향 (1)</t>
    <phoneticPr fontId="1" type="noConversion"/>
  </si>
  <si>
    <t>조은영</t>
  </si>
  <si>
    <t>조은영</t>
    <phoneticPr fontId="1" type="noConversion"/>
  </si>
  <si>
    <t>마경초집언해 상, 하</t>
    <phoneticPr fontId="1" type="noConversion"/>
  </si>
  <si>
    <t>로마자 표기법 이렇게 바뀌었습니다</t>
    <phoneticPr fontId="1" type="noConversion"/>
  </si>
  <si>
    <t>로마자 표기론</t>
    <phoneticPr fontId="1" type="noConversion"/>
  </si>
  <si>
    <t>'뜻도 모르는' 어휘의 사용 가능 원리에 관한 연구</t>
  </si>
  <si>
    <t>'뜻도 모르는' 어휘의 사용 가능 원리에 관한 연구</t>
    <phoneticPr fontId="1" type="noConversion"/>
  </si>
  <si>
    <t>박현정</t>
  </si>
  <si>
    <t>박현정</t>
    <phoneticPr fontId="1" type="noConversion"/>
  </si>
  <si>
    <t>ㅂ</t>
    <phoneticPr fontId="1" type="noConversion"/>
  </si>
  <si>
    <t>박효진</t>
  </si>
  <si>
    <t>박효진</t>
    <phoneticPr fontId="1" type="noConversion"/>
  </si>
  <si>
    <t>전수정</t>
  </si>
  <si>
    <t>전수정</t>
    <phoneticPr fontId="1" type="noConversion"/>
  </si>
  <si>
    <t>"디다"와 "지다"의 의미 고찰</t>
    <phoneticPr fontId="1" type="noConversion"/>
  </si>
  <si>
    <t>손세모돌</t>
    <phoneticPr fontId="1" type="noConversion"/>
  </si>
  <si>
    <t>직업전문어의 특성과 유형 고찰</t>
  </si>
  <si>
    <t>컴퓨터 통신언어의 사회언어학적 연구</t>
  </si>
  <si>
    <t>한국어 방언 음성 데이터베이스의 설계·구축 및 응용 방안 연구</t>
  </si>
  <si>
    <t>향가</t>
  </si>
  <si>
    <t>향가 용자례 찾아보기</t>
  </si>
  <si>
    <t>사람이름 뜻풀이</t>
  </si>
  <si>
    <t>한글이름 짓기 사전</t>
  </si>
  <si>
    <t>한글한자어연구</t>
  </si>
  <si>
    <t>정보 전달하는 말하기</t>
  </si>
  <si>
    <t>함께</t>
    <phoneticPr fontId="1" type="noConversion"/>
  </si>
  <si>
    <t>지음</t>
    <phoneticPr fontId="1" type="noConversion"/>
  </si>
  <si>
    <t>함 께 지 음</t>
    <phoneticPr fontId="1" type="noConversion"/>
  </si>
  <si>
    <t>근대국어 논저 목록 및 목차</t>
  </si>
  <si>
    <t>한국어 대화에 나타나는 지시의 불명확성과 해석법</t>
  </si>
  <si>
    <t>한국어의 어휘 특성</t>
  </si>
  <si>
    <t>국어 비속어 사전에 대하여</t>
  </si>
  <si>
    <t>고려대학교 한국어 말모둠1 설계 및 구성</t>
  </si>
  <si>
    <t>격조사 생략에 대한 고찰</t>
  </si>
  <si>
    <t>전제의 의사소통 상황에서의 기능</t>
  </si>
  <si>
    <t>재미있는 우리말 어원</t>
  </si>
  <si>
    <t>의미장 이론</t>
  </si>
  <si>
    <t>의미의 성분분석</t>
  </si>
  <si>
    <t>의미에 따른 국어 '동사'의 분류</t>
  </si>
  <si>
    <t>의미 변화와 문장에서 서술어의 의미 제한에 관한 정리</t>
  </si>
  <si>
    <t>유행어에 관한 고찰</t>
  </si>
  <si>
    <t>언어와 사회</t>
  </si>
  <si>
    <t>언어의미와 이미지</t>
  </si>
  <si>
    <t>【선문답의 언어학적 분석】</t>
  </si>
  <si>
    <t>'디다'와 '지다'의 의미 고찰.hwp</t>
    <phoneticPr fontId="1" type="noConversion"/>
  </si>
  <si>
    <t>두창경험방</t>
    <phoneticPr fontId="1" type="noConversion"/>
  </si>
  <si>
    <t>두시언해 초간본</t>
    <phoneticPr fontId="1" type="noConversion"/>
  </si>
  <si>
    <r>
      <rPr>
        <sz val="8"/>
        <color theme="1"/>
        <rFont val="맑은 고딕"/>
        <family val="3"/>
        <charset val="128"/>
        <scheme val="minor"/>
      </rPr>
      <t>｢</t>
    </r>
    <r>
      <rPr>
        <sz val="8"/>
        <color theme="1"/>
        <rFont val="맑은 고딕"/>
        <family val="3"/>
        <charset val="129"/>
        <scheme val="minor"/>
      </rPr>
      <t>두껍전</t>
    </r>
    <r>
      <rPr>
        <sz val="8"/>
        <color theme="1"/>
        <rFont val="맑은 고딕"/>
        <family val="3"/>
        <charset val="128"/>
        <scheme val="minor"/>
      </rPr>
      <t>｣</t>
    </r>
    <r>
      <rPr>
        <sz val="8"/>
        <color theme="1"/>
        <rFont val="맑은 고딕"/>
        <family val="3"/>
        <charset val="129"/>
        <scheme val="minor"/>
      </rPr>
      <t>의 민속적 고찰</t>
    </r>
    <phoneticPr fontId="1" type="noConversion"/>
  </si>
  <si>
    <t>두시언해 초간본.zip</t>
    <phoneticPr fontId="1" type="noConversion"/>
  </si>
  <si>
    <t>'동음이의어와 다의어', '동의 관계와 반의 관계'</t>
  </si>
  <si>
    <t>'동음이의어와 다의어', '동의 관계와 반의 관계'</t>
    <phoneticPr fontId="1" type="noConversion"/>
  </si>
  <si>
    <t>최선영</t>
  </si>
  <si>
    <t>유광재</t>
  </si>
  <si>
    <t>유광재</t>
    <phoneticPr fontId="1" type="noConversion"/>
  </si>
  <si>
    <t>정다정</t>
  </si>
  <si>
    <t>동사구와 명사구 기능범주들의 관련성에 대하여</t>
    <phoneticPr fontId="1" type="noConversion"/>
  </si>
  <si>
    <t>동남방언 동사·형용사 파생의 성조</t>
    <phoneticPr fontId="1" type="noConversion"/>
  </si>
  <si>
    <t>주상대</t>
  </si>
  <si>
    <t>주상대</t>
    <phoneticPr fontId="1" type="noConversion"/>
  </si>
  <si>
    <t>『동국신속삼강행실도』 효자권지일~권지팔</t>
    <phoneticPr fontId="1" type="noConversion"/>
  </si>
  <si>
    <t>『동국신속삼강행실도』 열녀도</t>
    <phoneticPr fontId="1" type="noConversion"/>
  </si>
  <si>
    <t>『동국신속삼강행실도』 충신도</t>
  </si>
  <si>
    <t>독서교육과 세계관</t>
    <phoneticPr fontId="1" type="noConversion"/>
  </si>
  <si>
    <t>대화의 격률에 대해서</t>
    <phoneticPr fontId="1" type="noConversion"/>
  </si>
  <si>
    <t>장철진</t>
    <phoneticPr fontId="1" type="noConversion"/>
  </si>
  <si>
    <t>대화 함축</t>
    <phoneticPr fontId="1" type="noConversion"/>
  </si>
  <si>
    <t>대인관계와 의사소통</t>
    <phoneticPr fontId="1" type="noConversion"/>
  </si>
  <si>
    <t>대용화의 개념과 특성</t>
    <phoneticPr fontId="1" type="noConversion"/>
  </si>
  <si>
    <t>1999년 한자 나란히 쓰기 반대 서명운동 참여하신 분</t>
    <phoneticPr fontId="1" type="noConversion"/>
  </si>
  <si>
    <t>1999년 한자 나란히 쓰기 반대 서명운동 참여하신 분.xls</t>
    <phoneticPr fontId="1" type="noConversion"/>
  </si>
  <si>
    <t>누리그물 한말글 모임</t>
    <phoneticPr fontId="1" type="noConversion"/>
  </si>
  <si>
    <t>대인관계와 의사소통.zip</t>
    <phoneticPr fontId="1" type="noConversion"/>
  </si>
  <si>
    <t>한글쟁이가 한자나라[중국] 다녀온 소감</t>
    <phoneticPr fontId="1" type="noConversion"/>
  </si>
  <si>
    <t>이대로</t>
  </si>
  <si>
    <t>이대로</t>
    <phoneticPr fontId="1" type="noConversion"/>
  </si>
  <si>
    <t>화용론 발표자료-대용어의 특성과 기능 연구</t>
    <phoneticPr fontId="1" type="noConversion"/>
  </si>
  <si>
    <r>
      <rPr>
        <sz val="8"/>
        <color theme="1"/>
        <rFont val="맑은 고딕"/>
        <family val="3"/>
        <charset val="128"/>
        <scheme val="minor"/>
      </rPr>
      <t>｢</t>
    </r>
    <r>
      <rPr>
        <sz val="8"/>
        <color theme="1"/>
        <rFont val="맑은 고딕"/>
        <family val="3"/>
        <charset val="129"/>
        <scheme val="minor"/>
      </rPr>
      <t>대도전</t>
    </r>
    <r>
      <rPr>
        <sz val="8"/>
        <color theme="1"/>
        <rFont val="맑은 고딕"/>
        <family val="3"/>
        <charset val="128"/>
        <scheme val="minor"/>
      </rPr>
      <t>｣</t>
    </r>
    <r>
      <rPr>
        <sz val="8"/>
        <color theme="1"/>
        <rFont val="맑은 고딕"/>
        <family val="3"/>
        <charset val="129"/>
        <scheme val="minor"/>
      </rPr>
      <t xml:space="preserve"> 연구</t>
    </r>
    <phoneticPr fontId="1" type="noConversion"/>
  </si>
  <si>
    <t>문철주</t>
  </si>
  <si>
    <t>문철주</t>
    <phoneticPr fontId="1" type="noConversion"/>
  </si>
  <si>
    <t>담론에 따른 어휘 의미 분석 모색</t>
    <phoneticPr fontId="1" type="noConversion"/>
  </si>
  <si>
    <t>다시 '와_과'를 찾아서.hwp</t>
  </si>
  <si>
    <t>다시 '와/과'를 찾아서</t>
    <phoneticPr fontId="1" type="noConversion"/>
  </si>
  <si>
    <t>왕문용</t>
    <phoneticPr fontId="1" type="noConversion"/>
  </si>
  <si>
    <t>다시 쓰는 상고사</t>
    <phoneticPr fontId="1" type="noConversion"/>
  </si>
  <si>
    <t>강영아</t>
  </si>
  <si>
    <t>강영아</t>
    <phoneticPr fontId="1" type="noConversion"/>
  </si>
  <si>
    <t>능엄경 언해 1, 2, 3, 4(일부)</t>
    <phoneticPr fontId="1" type="noConversion"/>
  </si>
  <si>
    <t>뇌의 언어 처리 모델을 기반으로 한 문장 의미 분석 모형</t>
    <phoneticPr fontId="1" type="noConversion"/>
  </si>
  <si>
    <t>이찬규</t>
  </si>
  <si>
    <t>이찬규</t>
    <phoneticPr fontId="1" type="noConversion"/>
  </si>
  <si>
    <t>뇌에서의 언어 의미의 해석과 생성 과정에 관한 가설</t>
    <phoneticPr fontId="1" type="noConversion"/>
  </si>
  <si>
    <t>15세기 음운 이론의 연구.hwp</t>
  </si>
  <si>
    <t>'농가월령가'에 대한 텍스트 언어학적 연구</t>
    <phoneticPr fontId="1" type="noConversion"/>
  </si>
  <si>
    <t>15세기 국어 자음연쇄에 대한 연구(145호).hwp</t>
  </si>
  <si>
    <t>15세기 국어 자음연쇄에 대한 연구</t>
    <phoneticPr fontId="1" type="noConversion"/>
  </si>
  <si>
    <t>김현</t>
  </si>
  <si>
    <t>김현</t>
    <phoneticPr fontId="1" type="noConversion"/>
  </si>
  <si>
    <t>[V1+기+토씨 V1] 구문의 문법적 처리</t>
    <phoneticPr fontId="1" type="noConversion"/>
  </si>
  <si>
    <t>나찬연</t>
  </si>
  <si>
    <t>논어언해(도산서원본, 한자음 첨부본)</t>
    <phoneticPr fontId="1" type="noConversion"/>
  </si>
  <si>
    <t>논술문 작성 방법</t>
    <phoneticPr fontId="1" type="noConversion"/>
  </si>
  <si>
    <t>이주행</t>
    <phoneticPr fontId="1" type="noConversion"/>
  </si>
  <si>
    <t>남한과 북한의 문장 부호에 대하여(Ⅰ)</t>
    <phoneticPr fontId="1" type="noConversion"/>
  </si>
  <si>
    <t>유형선</t>
    <phoneticPr fontId="1" type="noConversion"/>
  </si>
  <si>
    <t>남한과 북한의 국어사연구에 대한 고찰</t>
    <phoneticPr fontId="1" type="noConversion"/>
  </si>
  <si>
    <t>남한과 북한의 국어사연구에 대한 고찰.pdf</t>
    <phoneticPr fontId="1" type="noConversion"/>
  </si>
  <si>
    <t>송향근</t>
  </si>
  <si>
    <t>송향근</t>
    <phoneticPr fontId="1" type="noConversion"/>
  </si>
  <si>
    <t>남한·북한 국어의 통일</t>
    <phoneticPr fontId="1" type="noConversion"/>
  </si>
  <si>
    <t>15세기 국어 '-으니'의 용법과 기원(135호).hwp</t>
  </si>
  <si>
    <t>15세기 국어 '-으니'의 용법과 기원</t>
    <phoneticPr fontId="1" type="noConversion"/>
  </si>
  <si>
    <t>황선엽</t>
  </si>
  <si>
    <t>황선엽</t>
    <phoneticPr fontId="1" type="noConversion"/>
  </si>
  <si>
    <t>13세기 중엽의 국어 자료</t>
    <phoneticPr fontId="1" type="noConversion"/>
  </si>
  <si>
    <t>이기문</t>
    <phoneticPr fontId="1" type="noConversion"/>
  </si>
  <si>
    <t>남북한의 중·고등학교 국어 교과서에 쓰인 언어 비교 분석 연구</t>
    <phoneticPr fontId="1" type="noConversion"/>
  </si>
  <si>
    <t>「대명률직해」 이두의 종결어미에 대한 고찰</t>
    <phoneticPr fontId="1" type="noConversion"/>
  </si>
  <si>
    <t>강영</t>
  </si>
  <si>
    <t>강영</t>
    <phoneticPr fontId="1" type="noConversion"/>
  </si>
  <si>
    <t>남북한의 언어이질화와 그 극복 방안에 대하여</t>
    <phoneticPr fontId="1" type="noConversion"/>
  </si>
  <si>
    <t>박영순</t>
    <phoneticPr fontId="1" type="noConversion"/>
  </si>
  <si>
    <t>남북한의 언어차이</t>
    <phoneticPr fontId="1" type="noConversion"/>
  </si>
  <si>
    <t>이주연</t>
    <phoneticPr fontId="1" type="noConversion"/>
  </si>
  <si>
    <t>남북한 정상에 대한 언론의 경어법 사용 분석</t>
    <phoneticPr fontId="1" type="noConversion"/>
  </si>
  <si>
    <t>이정복</t>
  </si>
  <si>
    <t>이정복</t>
    <phoneticPr fontId="1" type="noConversion"/>
  </si>
  <si>
    <t>근대 국어의 문체</t>
    <phoneticPr fontId="1" type="noConversion"/>
  </si>
  <si>
    <t>민현식</t>
    <phoneticPr fontId="1" type="noConversion"/>
  </si>
  <si>
    <t>김경희</t>
  </si>
  <si>
    <t>김경희</t>
    <phoneticPr fontId="1" type="noConversion"/>
  </si>
  <si>
    <t>'남북한 언어'의 비교 연구</t>
    <phoneticPr fontId="1" type="noConversion"/>
  </si>
  <si>
    <t>남북한 언어 비교</t>
    <phoneticPr fontId="1" type="noConversion"/>
  </si>
  <si>
    <t>남·북한 언어관과 통일시대 남북어 수용에 대한 고찰</t>
    <phoneticPr fontId="1" type="noConversion"/>
  </si>
  <si>
    <t>이미선</t>
  </si>
  <si>
    <t>이미선</t>
    <phoneticPr fontId="1" type="noConversion"/>
  </si>
  <si>
    <t>남북한 언어 문제 토론회[발표 요지. 한글 학회](2000.12.18)</t>
    <phoneticPr fontId="1" type="noConversion"/>
  </si>
  <si>
    <t>남명집(상)</t>
    <phoneticPr fontId="1" type="noConversion"/>
  </si>
  <si>
    <t>남·북한 국어 문법의 통일</t>
    <phoneticPr fontId="1" type="noConversion"/>
  </si>
  <si>
    <t>남과 북의 어휘상 차이</t>
    <phoneticPr fontId="1" type="noConversion"/>
  </si>
  <si>
    <t>최운정</t>
  </si>
  <si>
    <t>최운정</t>
    <phoneticPr fontId="1" type="noConversion"/>
  </si>
  <si>
    <t>기능문법</t>
    <phoneticPr fontId="1" type="noConversion"/>
  </si>
  <si>
    <t>최소연</t>
  </si>
  <si>
    <t>최소연</t>
    <phoneticPr fontId="1" type="noConversion"/>
  </si>
  <si>
    <r>
      <rPr>
        <sz val="8"/>
        <color theme="1"/>
        <rFont val="맑은 고딕"/>
        <family val="3"/>
        <charset val="128"/>
        <scheme val="minor"/>
      </rPr>
      <t>｢</t>
    </r>
    <r>
      <rPr>
        <sz val="8"/>
        <color theme="1"/>
        <rFont val="맑은 고딕"/>
        <family val="3"/>
        <charset val="129"/>
        <scheme val="minor"/>
      </rPr>
      <t>날개</t>
    </r>
    <r>
      <rPr>
        <sz val="8"/>
        <color theme="1"/>
        <rFont val="맑은 고딕"/>
        <family val="3"/>
        <charset val="128"/>
        <scheme val="minor"/>
      </rPr>
      <t>｣</t>
    </r>
    <r>
      <rPr>
        <sz val="8"/>
        <color theme="1"/>
        <rFont val="맑은 고딕"/>
        <family val="3"/>
        <charset val="129"/>
        <scheme val="minor"/>
      </rPr>
      <t>에 이은 유기적 전기의 시노그라피</t>
    </r>
    <phoneticPr fontId="1" type="noConversion"/>
  </si>
  <si>
    <t>정봉석</t>
  </si>
  <si>
    <t>정봉석</t>
    <phoneticPr fontId="1" type="noConversion"/>
  </si>
  <si>
    <t>금강경언해</t>
    <phoneticPr fontId="1" type="noConversion"/>
  </si>
  <si>
    <t>권념요록</t>
    <phoneticPr fontId="1" type="noConversion"/>
  </si>
  <si>
    <t>국어 형태소 태그 부착 언어 데이터베이스 구축과 국어 자료 가공(Ⅱ)</t>
    <phoneticPr fontId="1" type="noConversion"/>
  </si>
  <si>
    <t>김진규</t>
    <phoneticPr fontId="1" type="noConversion"/>
  </si>
  <si>
    <t>『동국신속삼강행실도』 열녀도.zip</t>
    <phoneticPr fontId="1" type="noConversion"/>
  </si>
  <si>
    <t>남북한 언어 문제 토론회[발표 요지. 한글 학회](2000.12.18).zip</t>
    <phoneticPr fontId="1" type="noConversion"/>
  </si>
  <si>
    <t>논어언해(도산서원본, 한자음 첨부본).zip</t>
    <phoneticPr fontId="1" type="noConversion"/>
  </si>
  <si>
    <t>말하기 듣기 학습 지도안.zip</t>
    <phoneticPr fontId="1" type="noConversion"/>
  </si>
  <si>
    <t>삼국유사.zip</t>
    <phoneticPr fontId="1" type="noConversion"/>
  </si>
  <si>
    <t>순천 김씨 간찰 판독문.zip</t>
    <phoneticPr fontId="1" type="noConversion"/>
  </si>
  <si>
    <t>우리말 연구, 사전, 어법.zip</t>
    <phoneticPr fontId="1" type="noConversion"/>
  </si>
  <si>
    <t>한국 어문 규정집.zip</t>
    <phoneticPr fontId="1" type="noConversion"/>
  </si>
  <si>
    <t>박동근</t>
    <phoneticPr fontId="1" type="noConversion"/>
  </si>
  <si>
    <t>국어학 박사 학위 논문 목록(98. 10. 5. 판)</t>
    <phoneticPr fontId="1" type="noConversion"/>
  </si>
  <si>
    <t>국어의 특질</t>
    <phoneticPr fontId="1" type="noConversion"/>
  </si>
  <si>
    <t>김진수</t>
  </si>
  <si>
    <t>김진수</t>
    <phoneticPr fontId="1" type="noConversion"/>
  </si>
  <si>
    <t>국어 사전의 의미 기술 방식의 문제점</t>
    <phoneticPr fontId="1" type="noConversion"/>
  </si>
  <si>
    <t>국어의 말소리</t>
    <phoneticPr fontId="1" type="noConversion"/>
  </si>
  <si>
    <t>국어의 로마자 표기법에 대한 글 몇</t>
    <phoneticPr fontId="1" type="noConversion"/>
  </si>
  <si>
    <t>국어에서의 권위주의</t>
    <phoneticPr fontId="1" type="noConversion"/>
  </si>
  <si>
    <t>국어어휘의미론</t>
    <phoneticPr fontId="1" type="noConversion"/>
  </si>
  <si>
    <t>국어사 요점 정리</t>
    <phoneticPr fontId="1" type="noConversion"/>
  </si>
  <si>
    <t>국어사 연구</t>
    <phoneticPr fontId="1" type="noConversion"/>
  </si>
  <si>
    <t>한국어의 어휘 특성.zip</t>
    <phoneticPr fontId="1" type="noConversion"/>
  </si>
  <si>
    <t>국어문법 정리</t>
    <phoneticPr fontId="1" type="noConversion"/>
  </si>
  <si>
    <t>국어 문화론</t>
    <phoneticPr fontId="1" type="noConversion"/>
  </si>
  <si>
    <t>임칠성</t>
    <phoneticPr fontId="1" type="noConversion"/>
  </si>
  <si>
    <t>국어 화법의 성격 고찰</t>
    <phoneticPr fontId="1" type="noConversion"/>
  </si>
  <si>
    <t>국어 표기법의 변천에 관한 연구</t>
    <phoneticPr fontId="1" type="noConversion"/>
  </si>
  <si>
    <t>박홍길</t>
    <phoneticPr fontId="1" type="noConversion"/>
  </si>
  <si>
    <t>국어지식 교육론</t>
    <phoneticPr fontId="1" type="noConversion"/>
  </si>
  <si>
    <t>국어 정보화를 위한 어휘 연구의 방향</t>
    <phoneticPr fontId="1" type="noConversion"/>
  </si>
  <si>
    <t>국어 정보 처리를 위한 품사 태그의 몇 문제</t>
    <phoneticPr fontId="1" type="noConversion"/>
  </si>
  <si>
    <t>국어 접사의 품사 태그 문제</t>
  </si>
  <si>
    <t>국어 접사의 품사 태그 문제</t>
    <phoneticPr fontId="1" type="noConversion"/>
  </si>
  <si>
    <t>박석문</t>
  </si>
  <si>
    <t>박석문</t>
    <phoneticPr fontId="1" type="noConversion"/>
  </si>
  <si>
    <t>국어 음절구조의 최적성이론에 의한 분석</t>
    <phoneticPr fontId="1" type="noConversion"/>
  </si>
  <si>
    <t>조성문</t>
    <phoneticPr fontId="1" type="noConversion"/>
  </si>
  <si>
    <t>국어 운동의 다섯 가지 목표</t>
    <phoneticPr fontId="1" type="noConversion"/>
  </si>
  <si>
    <t>최현배</t>
    <phoneticPr fontId="1" type="noConversion"/>
  </si>
  <si>
    <t>국어 오용 어법론</t>
    <phoneticPr fontId="1" type="noConversion"/>
  </si>
  <si>
    <t>국어 어휘사 연구 자료 목록</t>
    <phoneticPr fontId="1" type="noConversion"/>
  </si>
  <si>
    <t>국어 어휘론의 지평</t>
    <phoneticPr fontId="1" type="noConversion"/>
  </si>
  <si>
    <t>국어순화(우리말 속의 일본어)</t>
    <phoneticPr fontId="1" type="noConversion"/>
  </si>
  <si>
    <t>이은애</t>
  </si>
  <si>
    <t>이은애</t>
    <phoneticPr fontId="1" type="noConversion"/>
  </si>
  <si>
    <t>국어 순화와 올바른 언어 생활</t>
    <phoneticPr fontId="1" type="noConversion"/>
  </si>
  <si>
    <t>최종원</t>
  </si>
  <si>
    <t>최종원</t>
    <phoneticPr fontId="1" type="noConversion"/>
  </si>
  <si>
    <t>국어 순화는 왜 해야 하며 어떻게 해야 하나.hwp</t>
  </si>
  <si>
    <t>국어 순화는 왜 해야 하며 어떻게 해야 하나?</t>
    <phoneticPr fontId="1" type="noConversion"/>
  </si>
  <si>
    <t>국어 순화</t>
    <phoneticPr fontId="1" type="noConversion"/>
  </si>
  <si>
    <t>손순희</t>
    <phoneticPr fontId="1" type="noConversion"/>
  </si>
  <si>
    <t>국어 순화 자료집</t>
    <phoneticPr fontId="1" type="noConversion"/>
  </si>
  <si>
    <t>국어 순화 용어 자료집(문화체육부. 1997)</t>
    <phoneticPr fontId="1" type="noConversion"/>
  </si>
  <si>
    <t>국어 수사의 발달</t>
    <phoneticPr fontId="1" type="noConversion"/>
  </si>
  <si>
    <t>국어 사전에서의 합성어 처리에 관한 연구</t>
  </si>
  <si>
    <t>국어 사전에서의 합성어 처리에 관한 연구</t>
    <phoneticPr fontId="1" type="noConversion"/>
  </si>
  <si>
    <t>김동식</t>
  </si>
  <si>
    <t>김동식</t>
    <phoneticPr fontId="1" type="noConversion"/>
  </si>
  <si>
    <t>국어학사 연습</t>
    <phoneticPr fontId="1" type="noConversion"/>
  </si>
  <si>
    <t>부산대학교 국어국문학과</t>
  </si>
  <si>
    <t>부산대학교 국어국문학과</t>
    <phoneticPr fontId="1" type="noConversion"/>
  </si>
  <si>
    <t>국어 부사형어미 구문과 논항구조에 대한 연구</t>
    <phoneticPr fontId="1" type="noConversion"/>
  </si>
  <si>
    <t>서강대학교 대학원 국어국문학과</t>
  </si>
  <si>
    <t>서강대학교 대학원 국어국문학과</t>
    <phoneticPr fontId="1" type="noConversion"/>
  </si>
  <si>
    <t>국어 보조동사의 특성</t>
    <phoneticPr fontId="1" type="noConversion"/>
  </si>
  <si>
    <t>국어 발전의 양상</t>
    <phoneticPr fontId="1" type="noConversion"/>
  </si>
  <si>
    <t>김광해</t>
    <phoneticPr fontId="1" type="noConversion"/>
  </si>
  <si>
    <t>국어 문장의 현실</t>
    <phoneticPr fontId="1" type="noConversion"/>
  </si>
  <si>
    <t>국어 대우법의 변화 양상에 대하여</t>
    <phoneticPr fontId="1" type="noConversion"/>
  </si>
  <si>
    <t>김상대</t>
  </si>
  <si>
    <t>김상대</t>
    <phoneticPr fontId="1" type="noConversion"/>
  </si>
  <si>
    <t>국어 남녀 언어의 사회언어학적 특성</t>
    <phoneticPr fontId="1" type="noConversion"/>
  </si>
  <si>
    <t>국어 국문학 제125집</t>
  </si>
  <si>
    <t>국어 국문학 제125집</t>
    <phoneticPr fontId="1" type="noConversion"/>
  </si>
  <si>
    <t>박형익</t>
  </si>
  <si>
    <t>박형익</t>
    <phoneticPr fontId="1" type="noConversion"/>
  </si>
  <si>
    <t>오종갑</t>
  </si>
  <si>
    <t>오종갑</t>
    <phoneticPr fontId="1" type="noConversion"/>
  </si>
  <si>
    <t>유승섭</t>
  </si>
  <si>
    <t>유승섭</t>
    <phoneticPr fontId="1" type="noConversion"/>
  </si>
  <si>
    <t>장태진</t>
  </si>
  <si>
    <t>장태진</t>
    <phoneticPr fontId="1" type="noConversion"/>
  </si>
  <si>
    <t>최규일</t>
  </si>
  <si>
    <t>최규일</t>
    <phoneticPr fontId="1" type="noConversion"/>
  </si>
  <si>
    <t>국어 국문학 제125집.zip</t>
    <phoneticPr fontId="1" type="noConversion"/>
  </si>
  <si>
    <t>국어 교육 평가의 이상과 현실</t>
    <phoneticPr fontId="1" type="noConversion"/>
  </si>
  <si>
    <t>구조주의</t>
    <phoneticPr fontId="1" type="noConversion"/>
  </si>
  <si>
    <t>박우용</t>
  </si>
  <si>
    <t>박우용</t>
    <phoneticPr fontId="1" type="noConversion"/>
  </si>
  <si>
    <t>구비시가 사설에서의 말놀이와 골계 생성 방식</t>
    <phoneticPr fontId="1" type="noConversion"/>
  </si>
  <si>
    <t>한채영</t>
  </si>
  <si>
    <t>한채영</t>
    <phoneticPr fontId="1" type="noConversion"/>
  </si>
  <si>
    <t>김영욱</t>
    <phoneticPr fontId="1" type="noConversion"/>
  </si>
  <si>
    <t>14세기 문법 형태 '-う/七'의 교체에 대하여</t>
    <phoneticPr fontId="1" type="noConversion"/>
  </si>
  <si>
    <t>14세기 문법 형태 '-う_七'의 교체에 대하여.hwp</t>
    <phoneticPr fontId="1" type="noConversion"/>
  </si>
  <si>
    <t>교양국어를 없앤다구요.hwp</t>
  </si>
  <si>
    <t>교양국어를 없앤다구요?</t>
    <phoneticPr fontId="1" type="noConversion"/>
  </si>
  <si>
    <t>고흥 방언의 음운론적 연구</t>
    <phoneticPr fontId="1" type="noConversion"/>
  </si>
  <si>
    <t>고흥 방언의 음운론적 연구.zip</t>
    <phoneticPr fontId="1" type="noConversion"/>
  </si>
  <si>
    <t>공병우 글 모음</t>
    <phoneticPr fontId="1" type="noConversion"/>
  </si>
  <si>
    <t>박계윤</t>
  </si>
  <si>
    <t>박계윤</t>
    <phoneticPr fontId="1" type="noConversion"/>
  </si>
  <si>
    <t>공간의 인지론적 해석</t>
    <phoneticPr fontId="1" type="noConversion"/>
  </si>
  <si>
    <t>이수련</t>
    <phoneticPr fontId="1" type="noConversion"/>
  </si>
  <si>
    <r>
      <t xml:space="preserve">고대국어 표기 자료 </t>
    </r>
    <r>
      <rPr>
        <sz val="8"/>
        <color theme="1"/>
        <rFont val="맑은 고딕"/>
        <family val="3"/>
        <charset val="128"/>
        <scheme val="minor"/>
      </rPr>
      <t>｢</t>
    </r>
    <r>
      <rPr>
        <sz val="8"/>
        <color theme="1"/>
        <rFont val="맑은 고딕"/>
        <family val="3"/>
        <charset val="129"/>
        <scheme val="minor"/>
      </rPr>
      <t>只</t>
    </r>
    <r>
      <rPr>
        <sz val="8"/>
        <color theme="1"/>
        <rFont val="맑은 고딕"/>
        <family val="3"/>
        <charset val="128"/>
        <scheme val="minor"/>
      </rPr>
      <t>｣</t>
    </r>
    <r>
      <rPr>
        <sz val="8"/>
        <color theme="1"/>
        <rFont val="맑은 고딕"/>
        <family val="3"/>
        <charset val="129"/>
        <scheme val="minor"/>
      </rPr>
      <t>의 소릿값</t>
    </r>
    <phoneticPr fontId="1" type="noConversion"/>
  </si>
  <si>
    <t>최남희</t>
  </si>
  <si>
    <t>최남희</t>
    <phoneticPr fontId="1" type="noConversion"/>
  </si>
  <si>
    <r>
      <t xml:space="preserve">고대국어 매김법 씨끝 </t>
    </r>
    <r>
      <rPr>
        <sz val="8"/>
        <color theme="1"/>
        <rFont val="맑은 고딕"/>
        <family val="3"/>
        <charset val="128"/>
        <scheme val="minor"/>
      </rPr>
      <t>｢</t>
    </r>
    <r>
      <rPr>
        <sz val="8"/>
        <color theme="1"/>
        <rFont val="맑은 고딕"/>
        <family val="3"/>
        <charset val="129"/>
        <scheme val="minor"/>
      </rPr>
      <t>­이</t>
    </r>
    <r>
      <rPr>
        <sz val="8"/>
        <color theme="1"/>
        <rFont val="맑은 고딕"/>
        <family val="3"/>
        <charset val="128"/>
        <scheme val="minor"/>
      </rPr>
      <t>｣</t>
    </r>
    <r>
      <rPr>
        <sz val="8"/>
        <color theme="1"/>
        <rFont val="맑은 고딕"/>
        <family val="3"/>
        <charset val="129"/>
        <scheme val="minor"/>
      </rPr>
      <t>의 존재에 대하여</t>
    </r>
  </si>
  <si>
    <t>고대 한국한자음 형성에 관한 연구(1)</t>
    <phoneticPr fontId="1" type="noConversion"/>
  </si>
  <si>
    <t>고대국어의 매인이름씨에 대하여</t>
    <phoneticPr fontId="1" type="noConversion"/>
  </si>
  <si>
    <t>고구려, 백제, 신라는 서로 같은 언어를 썼나요.hwp</t>
    <phoneticPr fontId="1" type="noConversion"/>
  </si>
  <si>
    <t>고구려, 백제, 신라는 서로 같은 언어를 썼나요?</t>
    <phoneticPr fontId="1" type="noConversion"/>
  </si>
  <si>
    <t>계림유사</t>
    <phoneticPr fontId="1" type="noConversion"/>
  </si>
  <si>
    <t>계녀서</t>
    <phoneticPr fontId="1" type="noConversion"/>
  </si>
  <si>
    <t>경북 안동지역어의 종결어미</t>
    <phoneticPr fontId="1" type="noConversion"/>
  </si>
  <si>
    <t>김정균</t>
    <phoneticPr fontId="1" type="noConversion"/>
  </si>
  <si>
    <t>경북방언 용언의 성조형</t>
    <phoneticPr fontId="1" type="noConversion"/>
  </si>
  <si>
    <t>김무식</t>
  </si>
  <si>
    <t>김무식</t>
    <phoneticPr fontId="1" type="noConversion"/>
  </si>
  <si>
    <t>경민편언해</t>
    <phoneticPr fontId="1" type="noConversion"/>
  </si>
  <si>
    <t>개념적 의미에 관한 몇 가지 오해에 대하여</t>
    <phoneticPr fontId="1" type="noConversion"/>
  </si>
  <si>
    <t>넉살 좋은 강화년과 넉 살 좋은 강화 연</t>
    <phoneticPr fontId="1" type="noConversion"/>
  </si>
  <si>
    <t>우리말의 조어력</t>
    <phoneticPr fontId="1" type="noConversion"/>
  </si>
  <si>
    <t>김태영</t>
    <phoneticPr fontId="1" type="noConversion"/>
  </si>
  <si>
    <t>가사의 주기론적 성향</t>
    <phoneticPr fontId="1" type="noConversion"/>
  </si>
  <si>
    <t>강신구</t>
    <phoneticPr fontId="1" type="noConversion"/>
  </si>
  <si>
    <t>가례언해</t>
    <phoneticPr fontId="1" type="noConversion"/>
  </si>
  <si>
    <t>보유</t>
  </si>
  <si>
    <t>누리집</t>
  </si>
  <si>
    <t>누리편지</t>
    <phoneticPr fontId="1" type="noConversion"/>
  </si>
  <si>
    <t>시정곤</t>
    <phoneticPr fontId="1" type="noConversion"/>
  </si>
  <si>
    <t>게  시</t>
    <phoneticPr fontId="1" type="noConversion"/>
  </si>
  <si>
    <r>
      <t>한말글 현대사/한말글 곳간 벼리</t>
    </r>
    <r>
      <rPr>
        <b/>
        <vertAlign val="superscript"/>
        <sz val="20"/>
        <color theme="1"/>
        <rFont val="맑은 고딕"/>
        <family val="3"/>
        <charset val="129"/>
        <scheme val="major"/>
      </rPr>
      <t>(게시일 기준)</t>
    </r>
    <phoneticPr fontId="1" type="noConversion"/>
  </si>
  <si>
    <t>누리편지</t>
    <phoneticPr fontId="1" type="noConversion"/>
  </si>
  <si>
    <t>김슬옹누리편지</t>
  </si>
  <si>
    <t>김슬옹누리편지</t>
    <phoneticPr fontId="1" type="noConversion"/>
  </si>
  <si>
    <t>국어과 교육 과정과 교과서의 상관성(1).hwp</t>
    <phoneticPr fontId="1" type="noConversion"/>
  </si>
  <si>
    <t>고려대학교</t>
    <phoneticPr fontId="1" type="noConversion"/>
  </si>
  <si>
    <t>문과대학</t>
    <phoneticPr fontId="1" type="noConversion"/>
  </si>
  <si>
    <t>신지영누리편지</t>
    <phoneticPr fontId="1" type="noConversion"/>
  </si>
  <si>
    <t>누리편지</t>
  </si>
  <si>
    <t>누리편지</t>
    <phoneticPr fontId="1" type="noConversion"/>
  </si>
  <si>
    <t>문화체육부</t>
    <phoneticPr fontId="1" type="noConversion"/>
  </si>
  <si>
    <t>누리편지</t>
    <phoneticPr fontId="1" type="noConversion"/>
  </si>
  <si>
    <t>김정수</t>
    <phoneticPr fontId="1" type="noConversion"/>
  </si>
  <si>
    <t>한양대학교</t>
    <phoneticPr fontId="1" type="noConversion"/>
  </si>
  <si>
    <t>ERICA 국제문화대학</t>
    <phoneticPr fontId="1" type="noConversion"/>
  </si>
  <si>
    <t>국언어문학과</t>
    <phoneticPr fontId="1" type="noConversion"/>
  </si>
  <si>
    <t>누리편지</t>
    <phoneticPr fontId="1" type="noConversion"/>
  </si>
  <si>
    <t>언론의 외래어·외국어 사용 실태 개선(1)</t>
    <phoneticPr fontId="1" type="noConversion"/>
  </si>
  <si>
    <t>ㅎ</t>
    <phoneticPr fontId="1" type="noConversion"/>
  </si>
  <si>
    <t>지은이</t>
    <phoneticPr fontId="1" type="noConversion"/>
  </si>
  <si>
    <t>글벼리</t>
    <phoneticPr fontId="1" type="noConversion"/>
  </si>
  <si>
    <t>한글학회</t>
    <phoneticPr fontId="1" type="noConversion"/>
  </si>
  <si>
    <t>누리편지</t>
    <phoneticPr fontId="1" type="noConversion"/>
  </si>
  <si>
    <t>국립국어원</t>
    <phoneticPr fontId="1" type="noConversion"/>
  </si>
  <si>
    <t>문교부</t>
    <phoneticPr fontId="1" type="noConversion"/>
  </si>
  <si>
    <t>김광해</t>
    <phoneticPr fontId="1" type="noConversion"/>
  </si>
  <si>
    <t>나찬연</t>
    <phoneticPr fontId="1" type="noConversion"/>
  </si>
  <si>
    <t>송영상</t>
    <phoneticPr fontId="1" type="noConversion"/>
  </si>
  <si>
    <t>조선대학교 교육방송국 cueb</t>
  </si>
  <si>
    <t>국교연구소</t>
    <phoneticPr fontId="1" type="noConversion"/>
  </si>
  <si>
    <t>박동근</t>
    <phoneticPr fontId="1" type="noConversion"/>
  </si>
  <si>
    <t>지음권</t>
    <phoneticPr fontId="1" type="noConversion"/>
  </si>
  <si>
    <t>추측</t>
  </si>
  <si>
    <t>한국교열기자협회</t>
  </si>
  <si>
    <t>한국교열기자협회</t>
    <phoneticPr fontId="1" type="noConversion"/>
  </si>
  <si>
    <t>문과대 자원봉사단</t>
    <phoneticPr fontId="1" type="noConversion"/>
  </si>
  <si>
    <t>한글 글쇠 통계.zip</t>
    <phoneticPr fontId="1" type="noConversion"/>
  </si>
  <si>
    <t>송영상</t>
    <phoneticPr fontId="1" type="noConversion"/>
  </si>
  <si>
    <t>나혁진</t>
  </si>
  <si>
    <t>나혁진</t>
    <phoneticPr fontId="1" type="noConversion"/>
  </si>
  <si>
    <t>김용경</t>
    <phoneticPr fontId="1" type="noConversion"/>
  </si>
  <si>
    <t>임경순</t>
  </si>
  <si>
    <t>임경순</t>
    <phoneticPr fontId="1" type="noConversion"/>
  </si>
  <si>
    <t>대학원</t>
  </si>
  <si>
    <t>대학원</t>
    <phoneticPr fontId="1" type="noConversion"/>
  </si>
  <si>
    <t>이상신</t>
  </si>
  <si>
    <t>이상신</t>
    <phoneticPr fontId="1" type="noConversion"/>
  </si>
  <si>
    <t>국어국문학과</t>
  </si>
  <si>
    <t>국어국문학과</t>
    <phoneticPr fontId="1" type="noConversion"/>
  </si>
  <si>
    <t>노재민</t>
  </si>
  <si>
    <t>노재민</t>
    <phoneticPr fontId="1" type="noConversion"/>
  </si>
  <si>
    <t>이선원</t>
  </si>
  <si>
    <t>이선원</t>
    <phoneticPr fontId="1" type="noConversion"/>
  </si>
  <si>
    <t>구본관</t>
  </si>
  <si>
    <t>구본관</t>
    <phoneticPr fontId="1" type="noConversion"/>
  </si>
  <si>
    <t>박미숙</t>
  </si>
  <si>
    <t>박미숙</t>
    <phoneticPr fontId="1" type="noConversion"/>
  </si>
  <si>
    <t>이찬규</t>
    <phoneticPr fontId="1" type="noConversion"/>
  </si>
  <si>
    <t>최동주</t>
    <phoneticPr fontId="1" type="noConversion"/>
  </si>
  <si>
    <t>학위논문</t>
  </si>
  <si>
    <t>학위논문</t>
    <phoneticPr fontId="1" type="noConversion"/>
  </si>
  <si>
    <t>박기영</t>
  </si>
  <si>
    <t>박기영</t>
    <phoneticPr fontId="1" type="noConversion"/>
  </si>
  <si>
    <t>김재호</t>
  </si>
  <si>
    <t>김재호</t>
    <phoneticPr fontId="1" type="noConversion"/>
  </si>
  <si>
    <t>HEATHCLIFF</t>
  </si>
  <si>
    <t>HEATHCLIFF</t>
    <phoneticPr fontId="1" type="noConversion"/>
  </si>
  <si>
    <t>김상욱</t>
  </si>
  <si>
    <t>김상욱</t>
    <phoneticPr fontId="1" type="noConversion"/>
  </si>
  <si>
    <t>한미라</t>
  </si>
  <si>
    <t>한미라</t>
    <phoneticPr fontId="1" type="noConversion"/>
  </si>
  <si>
    <t>박재민</t>
  </si>
  <si>
    <t>박재민</t>
    <phoneticPr fontId="1" type="noConversion"/>
  </si>
  <si>
    <t>박인규</t>
  </si>
  <si>
    <t>박인규</t>
    <phoneticPr fontId="1" type="noConversion"/>
  </si>
  <si>
    <t>Hitel I.D copycom</t>
  </si>
  <si>
    <t>Hitel I.D copycom</t>
    <phoneticPr fontId="1" type="noConversion"/>
  </si>
  <si>
    <t>ID 76094691</t>
  </si>
  <si>
    <t>ID 76094691</t>
    <phoneticPr fontId="1" type="noConversion"/>
  </si>
  <si>
    <t>한국교열기자협회</t>
    <phoneticPr fontId="1" type="noConversion"/>
  </si>
  <si>
    <t>송영상</t>
    <phoneticPr fontId="1" type="noConversion"/>
  </si>
  <si>
    <t>이재춘</t>
  </si>
  <si>
    <t>이재춘</t>
    <phoneticPr fontId="1" type="noConversion"/>
  </si>
  <si>
    <t>이종덕</t>
  </si>
  <si>
    <t>이종덕</t>
    <phoneticPr fontId="1" type="noConversion"/>
  </si>
  <si>
    <t>호남문화연구소</t>
    <phoneticPr fontId="1" type="noConversion"/>
  </si>
  <si>
    <t>성낙수</t>
  </si>
  <si>
    <t>성낙수</t>
    <phoneticPr fontId="1" type="noConversion"/>
  </si>
  <si>
    <t>김일남</t>
  </si>
  <si>
    <t>김일남</t>
    <phoneticPr fontId="1" type="noConversion"/>
  </si>
  <si>
    <t>박현선</t>
  </si>
  <si>
    <t>박현선</t>
    <phoneticPr fontId="1" type="noConversion"/>
  </si>
  <si>
    <t>Rumik World</t>
  </si>
  <si>
    <t>Rumik World</t>
    <phoneticPr fontId="1" type="noConversion"/>
  </si>
  <si>
    <t>국어국문학과 대학원실</t>
  </si>
  <si>
    <t>국어국문학과 대학원실</t>
    <phoneticPr fontId="1" type="noConversion"/>
  </si>
  <si>
    <t>김은성</t>
  </si>
  <si>
    <t>김은성</t>
    <phoneticPr fontId="1" type="noConversion"/>
  </si>
  <si>
    <t>문화관광부</t>
    <phoneticPr fontId="1" type="noConversion"/>
  </si>
  <si>
    <t>국립국어원</t>
    <phoneticPr fontId="1" type="noConversion"/>
  </si>
  <si>
    <t>임칠성</t>
    <phoneticPr fontId="1" type="noConversion"/>
  </si>
  <si>
    <t>편집부(현서기 담당)</t>
  </si>
  <si>
    <t>편집부(현서기 담당)</t>
    <phoneticPr fontId="1" type="noConversion"/>
  </si>
  <si>
    <t>비슷한유형의글작성</t>
  </si>
  <si>
    <t>비슷한유형의글작성</t>
    <phoneticPr fontId="1" type="noConversion"/>
  </si>
  <si>
    <t>NICECOM</t>
  </si>
  <si>
    <t>NICECOM</t>
    <phoneticPr fontId="1" type="noConversion"/>
  </si>
  <si>
    <t>임근옥</t>
  </si>
  <si>
    <t>임근옥</t>
    <phoneticPr fontId="1" type="noConversion"/>
  </si>
  <si>
    <t>국어교육과</t>
    <phoneticPr fontId="1" type="noConversion"/>
  </si>
  <si>
    <t>국어국문학과 손세모</t>
  </si>
  <si>
    <t>국어국문학과 손세모</t>
    <phoneticPr fontId="1" type="noConversion"/>
  </si>
  <si>
    <t>조선대학교</t>
  </si>
  <si>
    <t>중앙대학교</t>
    <phoneticPr fontId="1" type="noConversion"/>
  </si>
  <si>
    <t>박병훈</t>
  </si>
  <si>
    <t>국교연구소</t>
  </si>
  <si>
    <t>문과대 자원봉사단</t>
  </si>
  <si>
    <t>강옥미</t>
    <phoneticPr fontId="1" type="noConversion"/>
  </si>
  <si>
    <t>김옥경</t>
    <phoneticPr fontId="1" type="noConversion"/>
  </si>
  <si>
    <t>민현식</t>
    <phoneticPr fontId="1" type="noConversion"/>
  </si>
  <si>
    <t>동국대학교</t>
  </si>
  <si>
    <t>임기중</t>
    <phoneticPr fontId="1" type="noConversion"/>
  </si>
  <si>
    <t>부산대학교</t>
  </si>
  <si>
    <t>박성일</t>
  </si>
  <si>
    <t>박성일</t>
    <phoneticPr fontId="1" type="noConversion"/>
  </si>
  <si>
    <t>국어국문</t>
    <phoneticPr fontId="1" type="noConversion"/>
  </si>
  <si>
    <t>서울과학고등학교</t>
  </si>
  <si>
    <t>사감부</t>
  </si>
  <si>
    <t>사감부장</t>
  </si>
  <si>
    <t>서울대학교</t>
  </si>
  <si>
    <t>국어교육연구소</t>
  </si>
  <si>
    <t>류수열</t>
  </si>
  <si>
    <t>류수열</t>
    <phoneticPr fontId="1" type="noConversion"/>
  </si>
  <si>
    <t>연구원</t>
  </si>
  <si>
    <t>박병훈</t>
    <phoneticPr fontId="1" type="noConversion"/>
  </si>
  <si>
    <t xml:space="preserve">C.A.U 국문 </t>
  </si>
  <si>
    <t>nangurm</t>
    <phoneticPr fontId="1" type="noConversion"/>
  </si>
  <si>
    <t>김성구</t>
  </si>
  <si>
    <t>김성구</t>
    <phoneticPr fontId="1" type="noConversion"/>
  </si>
  <si>
    <t>사학과</t>
    <phoneticPr fontId="1" type="noConversion"/>
  </si>
  <si>
    <t>부산경성대학교</t>
    <phoneticPr fontId="1" type="noConversion"/>
  </si>
  <si>
    <t>동물자원과학과</t>
    <phoneticPr fontId="1" type="noConversion"/>
  </si>
  <si>
    <t>정회석</t>
  </si>
  <si>
    <t>정회석</t>
    <phoneticPr fontId="1" type="noConversion"/>
  </si>
  <si>
    <t>윤기택</t>
  </si>
  <si>
    <t>윤기택</t>
    <phoneticPr fontId="1" type="noConversion"/>
  </si>
  <si>
    <t>세면대학교</t>
  </si>
  <si>
    <t>오숙화</t>
  </si>
  <si>
    <t>오숙화</t>
    <phoneticPr fontId="1" type="noConversion"/>
  </si>
  <si>
    <t>국문학석사</t>
  </si>
  <si>
    <t>남영신</t>
    <phoneticPr fontId="1" type="noConversion"/>
  </si>
  <si>
    <t>중앙대학교</t>
    <phoneticPr fontId="1" type="noConversion"/>
  </si>
  <si>
    <t>기계공학과</t>
  </si>
  <si>
    <t>기독학생연합회</t>
  </si>
  <si>
    <t>전지성</t>
  </si>
  <si>
    <t>전지성</t>
    <phoneticPr fontId="1" type="noConversion"/>
  </si>
  <si>
    <t>김영남</t>
  </si>
  <si>
    <t>김영남</t>
    <phoneticPr fontId="1" type="noConversion"/>
  </si>
  <si>
    <t>프리랜서</t>
  </si>
  <si>
    <t>중  복</t>
    <phoneticPr fontId="1" type="noConversion"/>
  </si>
  <si>
    <t>포  함</t>
    <phoneticPr fontId="1" type="noConversion"/>
  </si>
  <si>
    <t>한글학회</t>
    <phoneticPr fontId="1" type="noConversion"/>
  </si>
  <si>
    <t>누리그물 한말글 모임</t>
    <phoneticPr fontId="1" type="noConversion"/>
  </si>
  <si>
    <t>조상현</t>
  </si>
  <si>
    <t>조상현</t>
    <phoneticPr fontId="1" type="noConversion"/>
  </si>
  <si>
    <t>국립국어연구원</t>
  </si>
  <si>
    <t>국립국어연구원</t>
    <phoneticPr fontId="1" type="noConversion"/>
  </si>
  <si>
    <t>국민신문고 민원소리</t>
    <phoneticPr fontId="1" type="noConversion"/>
  </si>
  <si>
    <t>모두</t>
    <phoneticPr fontId="1" type="noConversion"/>
  </si>
  <si>
    <t>사단법인 국어문화운동본부</t>
    <phoneticPr fontId="1" type="noConversion"/>
  </si>
  <si>
    <t>대표</t>
    <phoneticPr fontId="1" type="noConversion"/>
  </si>
  <si>
    <t>누리편지</t>
    <phoneticPr fontId="1" type="noConversion"/>
  </si>
  <si>
    <t>장흥한의원</t>
    <phoneticPr fontId="1" type="noConversion"/>
  </si>
  <si>
    <t>의사</t>
    <phoneticPr fontId="1" type="noConversion"/>
  </si>
  <si>
    <t>단국대학교</t>
    <phoneticPr fontId="1" type="noConversion"/>
  </si>
  <si>
    <t>교육대학원</t>
    <phoneticPr fontId="1" type="noConversion"/>
  </si>
  <si>
    <t>교육학과</t>
    <phoneticPr fontId="1" type="noConversion"/>
  </si>
  <si>
    <t>교수</t>
    <phoneticPr fontId="1" type="noConversion"/>
  </si>
  <si>
    <t>조교수</t>
  </si>
  <si>
    <t>누리편지</t>
    <phoneticPr fontId="1" type="noConversion"/>
  </si>
  <si>
    <t>서울대학교</t>
    <phoneticPr fontId="1" type="noConversion"/>
  </si>
  <si>
    <t>교수</t>
    <phoneticPr fontId="1" type="noConversion"/>
  </si>
  <si>
    <t>국어교육과</t>
    <phoneticPr fontId="1" type="noConversion"/>
  </si>
  <si>
    <t>돌아가심</t>
    <phoneticPr fontId="1" type="noConversion"/>
  </si>
  <si>
    <t>허웅 선생님 돌아가심</t>
    <phoneticPr fontId="1" type="noConversion"/>
  </si>
  <si>
    <t>사범대</t>
    <phoneticPr fontId="1" type="noConversion"/>
  </si>
  <si>
    <t>한양대학교</t>
    <phoneticPr fontId="1" type="noConversion"/>
  </si>
  <si>
    <t>확인불가</t>
    <phoneticPr fontId="1" type="noConversion"/>
  </si>
  <si>
    <t>서울</t>
    <phoneticPr fontId="1" type="noConversion"/>
  </si>
  <si>
    <t>기초과학연구원</t>
    <phoneticPr fontId="1" type="noConversion"/>
  </si>
  <si>
    <t>김동식누리편지</t>
    <phoneticPr fontId="1" type="noConversion"/>
  </si>
  <si>
    <t>중앙대학교</t>
    <phoneticPr fontId="1" type="noConversion"/>
  </si>
  <si>
    <t>견줌</t>
    <phoneticPr fontId="1" type="noConversion"/>
  </si>
  <si>
    <t>국어국문학과</t>
    <phoneticPr fontId="1" type="noConversion"/>
  </si>
  <si>
    <t>누리편지</t>
    <phoneticPr fontId="1" type="noConversion"/>
  </si>
  <si>
    <t>조상현</t>
    <phoneticPr fontId="1" type="noConversion"/>
  </si>
  <si>
    <t>확인완료</t>
    <phoneticPr fontId="1" type="noConversion"/>
  </si>
  <si>
    <t>서울대학교</t>
    <phoneticPr fontId="1" type="noConversion"/>
  </si>
  <si>
    <t>교수</t>
    <phoneticPr fontId="1" type="noConversion"/>
  </si>
  <si>
    <t>국어국문학과</t>
    <phoneticPr fontId="1" type="noConversion"/>
  </si>
  <si>
    <t>라이너 돌멜스</t>
    <phoneticPr fontId="1" type="noConversion"/>
  </si>
  <si>
    <t>사범대학</t>
    <phoneticPr fontId="1" type="noConversion"/>
  </si>
  <si>
    <t>국어교육과</t>
    <phoneticPr fontId="1" type="noConversion"/>
  </si>
  <si>
    <t>서울대학교</t>
    <phoneticPr fontId="1" type="noConversion"/>
  </si>
  <si>
    <t>누리편지</t>
    <phoneticPr fontId="1" type="noConversion"/>
  </si>
  <si>
    <t>하이텔</t>
    <phoneticPr fontId="1" type="noConversion"/>
  </si>
  <si>
    <t>확인완료</t>
  </si>
  <si>
    <t>검사</t>
  </si>
  <si>
    <t>일터</t>
    <phoneticPr fontId="1" type="noConversion"/>
  </si>
  <si>
    <t>대기</t>
    <phoneticPr fontId="1" type="noConversion"/>
  </si>
  <si>
    <t>불가</t>
    <phoneticPr fontId="1" type="noConversion"/>
  </si>
  <si>
    <t>대기</t>
    <phoneticPr fontId="1" type="noConversion"/>
  </si>
  <si>
    <t>끝</t>
    <phoneticPr fontId="1" type="noConversion"/>
  </si>
  <si>
    <t>연락처없음</t>
    <phoneticPr fontId="1" type="noConversion"/>
  </si>
  <si>
    <t>손전화</t>
  </si>
  <si>
    <t>전화번호</t>
  </si>
  <si>
    <t>연락처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</si>
</sst>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;[Red]\-#,##0\ "/>
    <numFmt numFmtId="177" formatCode="0000"/>
    <numFmt numFmtId="178" formatCode="yyyy\.mm\.dd\.\(aaa\)"/>
    <numFmt numFmtId="179" formatCode="00"/>
    <numFmt numFmtId="180" formatCode="&quot;판올림: &quot;000"/>
    <numFmt numFmtId="181" formatCode="&quot;만든 날짜: &quot;yyyy\.mm\.dd\.hh:mm\ \(aaa\)"/>
    <numFmt numFmtId="182" formatCode="#,##0&quot;개&quot;"/>
    <numFmt numFmtId="183" formatCode="mm&quot;월&quot;\ dd&quot;일&quot;"/>
    <numFmt numFmtId="184" formatCode="000"/>
  </numFmts>
  <fonts count="2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36"/>
      <scheme val="minor"/>
    </font>
    <font>
      <b/>
      <sz val="10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aj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5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8"/>
      <scheme val="minor"/>
    </font>
    <font>
      <b/>
      <vertAlign val="superscript"/>
      <sz val="20"/>
      <color theme="1"/>
      <name val="맑은 고딕"/>
      <family val="3"/>
      <charset val="129"/>
      <scheme val="major"/>
    </font>
    <font>
      <b/>
      <i/>
      <sz val="8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auto="1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8" fillId="0" borderId="0"/>
    <xf numFmtId="0" fontId="12" fillId="0" borderId="0">
      <alignment vertical="center"/>
    </xf>
    <xf numFmtId="41" fontId="14" fillId="0" borderId="0" applyFont="0" applyFill="0" applyBorder="0" applyAlignment="0" applyProtection="0"/>
    <xf numFmtId="0" fontId="15" fillId="0" borderId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177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8" fontId="2" fillId="0" borderId="15" xfId="0" applyNumberFormat="1" applyFont="1" applyBorder="1" applyAlignment="1">
      <alignment horizontal="center" vertical="center" shrinkToFit="1"/>
    </xf>
    <xf numFmtId="178" fontId="2" fillId="0" borderId="16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176" fontId="2" fillId="0" borderId="30" xfId="0" quotePrefix="1" applyNumberFormat="1" applyFont="1" applyBorder="1" applyAlignment="1">
      <alignment vertical="center" shrinkToFit="1"/>
    </xf>
    <xf numFmtId="177" fontId="2" fillId="0" borderId="36" xfId="0" applyNumberFormat="1" applyFont="1" applyBorder="1" applyAlignment="1">
      <alignment horizontal="center" vertical="center" shrinkToFit="1"/>
    </xf>
    <xf numFmtId="177" fontId="2" fillId="0" borderId="37" xfId="0" applyNumberFormat="1" applyFont="1" applyBorder="1" applyAlignment="1">
      <alignment horizontal="center" vertical="center" shrinkToFit="1"/>
    </xf>
    <xf numFmtId="179" fontId="2" fillId="0" borderId="0" xfId="0" applyNumberFormat="1" applyFont="1" applyAlignment="1">
      <alignment horizontal="center" vertical="center" shrinkToFit="1"/>
    </xf>
    <xf numFmtId="179" fontId="2" fillId="0" borderId="23" xfId="0" applyNumberFormat="1" applyFont="1" applyBorder="1" applyAlignment="1">
      <alignment horizontal="center" vertical="center" shrinkToFit="1"/>
    </xf>
    <xf numFmtId="179" fontId="2" fillId="0" borderId="24" xfId="0" applyNumberFormat="1" applyFont="1" applyBorder="1" applyAlignment="1">
      <alignment horizontal="center" vertical="center" shrinkToFit="1"/>
    </xf>
    <xf numFmtId="176" fontId="4" fillId="0" borderId="35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vertical="center" shrinkToFit="1"/>
    </xf>
    <xf numFmtId="176" fontId="2" fillId="0" borderId="37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vertical="center" shrinkToFit="1"/>
    </xf>
    <xf numFmtId="178" fontId="2" fillId="0" borderId="8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justify" vertical="center"/>
    </xf>
    <xf numFmtId="176" fontId="4" fillId="0" borderId="39" xfId="0" applyNumberFormat="1" applyFont="1" applyBorder="1" applyAlignment="1">
      <alignment horizontal="center" vertical="center" shrinkToFit="1"/>
    </xf>
    <xf numFmtId="176" fontId="4" fillId="0" borderId="41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4" fillId="0" borderId="40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178" fontId="2" fillId="0" borderId="49" xfId="0" applyNumberFormat="1" applyFont="1" applyBorder="1" applyAlignment="1">
      <alignment horizontal="center" vertical="center" shrinkToFit="1"/>
    </xf>
    <xf numFmtId="176" fontId="4" fillId="0" borderId="56" xfId="0" applyNumberFormat="1" applyFont="1" applyBorder="1" applyAlignment="1">
      <alignment horizontal="center" vertical="center" shrinkToFit="1"/>
    </xf>
    <xf numFmtId="176" fontId="4" fillId="0" borderId="45" xfId="0" applyNumberFormat="1" applyFont="1" applyBorder="1" applyAlignment="1">
      <alignment horizontal="center" vertical="center" shrinkToFit="1"/>
    </xf>
    <xf numFmtId="176" fontId="4" fillId="0" borderId="47" xfId="0" applyNumberFormat="1" applyFont="1" applyBorder="1" applyAlignment="1">
      <alignment horizontal="center" vertical="center" shrinkToFit="1"/>
    </xf>
    <xf numFmtId="176" fontId="2" fillId="0" borderId="48" xfId="0" applyNumberFormat="1" applyFont="1" applyBorder="1" applyAlignment="1">
      <alignment horizontal="center" vertical="center" shrinkToFit="1"/>
    </xf>
    <xf numFmtId="176" fontId="2" fillId="0" borderId="50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44" xfId="0" applyNumberFormat="1" applyFont="1" applyBorder="1" applyAlignment="1">
      <alignment horizontal="center" vertical="center" shrinkToFit="1"/>
    </xf>
    <xf numFmtId="176" fontId="4" fillId="0" borderId="46" xfId="0" applyNumberFormat="1" applyFont="1" applyBorder="1" applyAlignment="1">
      <alignment horizontal="center" vertical="center" shrinkToFit="1"/>
    </xf>
    <xf numFmtId="176" fontId="2" fillId="0" borderId="57" xfId="0" applyNumberFormat="1" applyFont="1" applyBorder="1" applyAlignment="1">
      <alignment vertical="center" shrinkToFit="1"/>
    </xf>
    <xf numFmtId="176" fontId="2" fillId="0" borderId="59" xfId="0" applyNumberFormat="1" applyFont="1" applyBorder="1" applyAlignment="1">
      <alignment vertical="center" shrinkToFit="1"/>
    </xf>
    <xf numFmtId="176" fontId="2" fillId="0" borderId="6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2" fillId="0" borderId="62" xfId="0" applyNumberFormat="1" applyFont="1" applyBorder="1" applyAlignment="1">
      <alignment vertical="center" shrinkToFit="1"/>
    </xf>
    <xf numFmtId="176" fontId="2" fillId="0" borderId="51" xfId="0" applyNumberFormat="1" applyFont="1" applyBorder="1" applyAlignment="1">
      <alignment vertical="center" shrinkToFit="1"/>
    </xf>
    <xf numFmtId="0" fontId="9" fillId="2" borderId="64" xfId="1" applyFont="1" applyFill="1" applyBorder="1" applyAlignment="1">
      <alignment horizontal="center" vertical="center"/>
    </xf>
    <xf numFmtId="0" fontId="9" fillId="3" borderId="65" xfId="1" applyFont="1" applyFill="1" applyBorder="1" applyAlignment="1">
      <alignment horizontal="center" vertical="center"/>
    </xf>
    <xf numFmtId="0" fontId="9" fillId="3" borderId="66" xfId="1" applyFont="1" applyFill="1" applyBorder="1" applyAlignment="1">
      <alignment horizontal="center" vertical="center"/>
    </xf>
    <xf numFmtId="0" fontId="9" fillId="3" borderId="67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9" fillId="3" borderId="33" xfId="1" applyFont="1" applyFill="1" applyBorder="1" applyAlignment="1">
      <alignment horizontal="center" vertical="center"/>
    </xf>
    <xf numFmtId="0" fontId="9" fillId="3" borderId="39" xfId="1" applyFont="1" applyFill="1" applyBorder="1" applyAlignment="1">
      <alignment horizontal="center" vertical="center"/>
    </xf>
    <xf numFmtId="0" fontId="9" fillId="3" borderId="68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23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8" xfId="1" quotePrefix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69" xfId="1" applyFont="1" applyFill="1" applyBorder="1" applyAlignment="1">
      <alignment horizontal="center" vertical="center"/>
    </xf>
    <xf numFmtId="0" fontId="11" fillId="0" borderId="23" xfId="1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1" fillId="0" borderId="2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3" fillId="0" borderId="0" xfId="2" applyFont="1">
      <alignment vertical="center"/>
    </xf>
    <xf numFmtId="0" fontId="11" fillId="0" borderId="22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59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34" xfId="1" applyFont="1" applyFill="1" applyBorder="1" applyAlignment="1">
      <alignment vertical="center"/>
    </xf>
    <xf numFmtId="0" fontId="9" fillId="0" borderId="0" xfId="1" applyFont="1"/>
    <xf numFmtId="0" fontId="11" fillId="0" borderId="0" xfId="1" applyFont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0" xfId="1" applyFont="1"/>
    <xf numFmtId="0" fontId="9" fillId="0" borderId="0" xfId="1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176" fontId="15" fillId="0" borderId="0" xfId="0" quotePrefix="1" applyNumberFormat="1" applyFont="1" applyAlignment="1">
      <alignment vertical="center" shrinkToFit="1"/>
    </xf>
    <xf numFmtId="0" fontId="15" fillId="0" borderId="0" xfId="0" applyFont="1">
      <alignment vertical="center"/>
    </xf>
    <xf numFmtId="176" fontId="17" fillId="0" borderId="0" xfId="0" quotePrefix="1" applyNumberFormat="1" applyFont="1" applyAlignment="1">
      <alignment vertical="center" shrinkToFit="1"/>
    </xf>
    <xf numFmtId="176" fontId="18" fillId="0" borderId="0" xfId="0" quotePrefix="1" applyNumberFormat="1" applyFont="1" applyAlignment="1">
      <alignment vertical="center" shrinkToFit="1"/>
    </xf>
    <xf numFmtId="176" fontId="4" fillId="0" borderId="71" xfId="0" applyNumberFormat="1" applyFont="1" applyBorder="1" applyAlignment="1">
      <alignment horizontal="center" vertical="center" shrinkToFit="1"/>
    </xf>
    <xf numFmtId="176" fontId="4" fillId="0" borderId="72" xfId="0" applyNumberFormat="1" applyFont="1" applyBorder="1" applyAlignment="1">
      <alignment horizontal="center" vertical="center" shrinkToFit="1"/>
    </xf>
    <xf numFmtId="176" fontId="4" fillId="0" borderId="73" xfId="0" applyNumberFormat="1" applyFont="1" applyBorder="1" applyAlignment="1">
      <alignment horizontal="center" vertical="center" shrinkToFit="1"/>
    </xf>
    <xf numFmtId="176" fontId="2" fillId="0" borderId="63" xfId="0" applyNumberFormat="1" applyFont="1" applyBorder="1" applyAlignment="1">
      <alignment horizontal="center" vertical="center" shrinkToFit="1"/>
    </xf>
    <xf numFmtId="176" fontId="2" fillId="4" borderId="30" xfId="0" applyNumberFormat="1" applyFont="1" applyFill="1" applyBorder="1" applyAlignment="1">
      <alignment vertical="center" shrinkToFit="1"/>
    </xf>
    <xf numFmtId="176" fontId="2" fillId="2" borderId="30" xfId="0" applyNumberFormat="1" applyFont="1" applyFill="1" applyBorder="1" applyAlignment="1">
      <alignment vertical="center" shrinkToFit="1"/>
    </xf>
    <xf numFmtId="176" fontId="2" fillId="0" borderId="55" xfId="0" applyNumberFormat="1" applyFont="1" applyBorder="1" applyAlignment="1">
      <alignment vertical="center" shrinkToFit="1"/>
    </xf>
    <xf numFmtId="176" fontId="2" fillId="0" borderId="74" xfId="0" applyNumberFormat="1" applyFont="1" applyBorder="1" applyAlignment="1">
      <alignment vertical="center" shrinkToFit="1"/>
    </xf>
    <xf numFmtId="176" fontId="19" fillId="0" borderId="0" xfId="0" applyNumberFormat="1" applyFont="1" applyAlignment="1">
      <alignment horizontal="center" vertical="center" shrinkToFit="1"/>
    </xf>
    <xf numFmtId="176" fontId="19" fillId="0" borderId="4" xfId="0" applyNumberFormat="1" applyFont="1" applyBorder="1" applyAlignment="1">
      <alignment horizontal="center" vertical="center" shrinkToFit="1"/>
    </xf>
    <xf numFmtId="183" fontId="20" fillId="0" borderId="0" xfId="0" applyNumberFormat="1" applyFont="1">
      <alignment vertical="center"/>
    </xf>
    <xf numFmtId="0" fontId="20" fillId="0" borderId="0" xfId="0" applyFont="1">
      <alignment vertical="center"/>
    </xf>
    <xf numFmtId="183" fontId="18" fillId="0" borderId="0" xfId="0" applyNumberFormat="1" applyFont="1">
      <alignment vertical="center"/>
    </xf>
    <xf numFmtId="182" fontId="19" fillId="0" borderId="34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8" fontId="21" fillId="0" borderId="16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7" fontId="19" fillId="0" borderId="0" xfId="0" applyNumberFormat="1" applyFont="1" applyAlignment="1">
      <alignment horizontal="center" vertical="center" shrinkToFit="1"/>
    </xf>
    <xf numFmtId="177" fontId="19" fillId="0" borderId="35" xfId="0" applyNumberFormat="1" applyFont="1" applyBorder="1" applyAlignment="1">
      <alignment horizontal="center" vertical="center" shrinkToFit="1"/>
    </xf>
    <xf numFmtId="184" fontId="2" fillId="0" borderId="0" xfId="0" applyNumberFormat="1" applyFont="1" applyAlignment="1">
      <alignment horizontal="center" vertical="center" shrinkToFit="1"/>
    </xf>
    <xf numFmtId="184" fontId="4" fillId="0" borderId="26" xfId="0" applyNumberFormat="1" applyFont="1" applyBorder="1" applyAlignment="1">
      <alignment horizontal="center" vertical="center" shrinkToFit="1"/>
    </xf>
    <xf numFmtId="184" fontId="4" fillId="0" borderId="27" xfId="0" applyNumberFormat="1" applyFont="1" applyBorder="1" applyAlignment="1">
      <alignment horizontal="center" vertical="center" shrinkToFit="1"/>
    </xf>
    <xf numFmtId="184" fontId="4" fillId="0" borderId="28" xfId="0" applyNumberFormat="1" applyFont="1" applyBorder="1" applyAlignment="1">
      <alignment horizontal="center" vertical="center" shrinkToFit="1"/>
    </xf>
    <xf numFmtId="184" fontId="2" fillId="0" borderId="60" xfId="0" applyNumberFormat="1" applyFont="1" applyBorder="1" applyAlignment="1">
      <alignment horizontal="center" vertical="center" shrinkToFit="1"/>
    </xf>
    <xf numFmtId="176" fontId="22" fillId="0" borderId="30" xfId="0" applyNumberFormat="1" applyFont="1" applyBorder="1" applyAlignment="1">
      <alignment vertical="center" shrinkToFit="1"/>
    </xf>
    <xf numFmtId="182" fontId="19" fillId="0" borderId="69" xfId="0" applyNumberFormat="1" applyFont="1" applyBorder="1" applyAlignment="1">
      <alignment horizontal="center" vertical="center" shrinkToFit="1"/>
    </xf>
    <xf numFmtId="176" fontId="4" fillId="0" borderId="75" xfId="0" applyNumberFormat="1" applyFont="1" applyBorder="1" applyAlignment="1">
      <alignment horizontal="center" vertical="center" shrinkToFit="1"/>
    </xf>
    <xf numFmtId="176" fontId="2" fillId="0" borderId="58" xfId="0" applyNumberFormat="1" applyFont="1" applyBorder="1" applyAlignment="1">
      <alignment vertical="center" shrinkToFit="1"/>
    </xf>
    <xf numFmtId="182" fontId="19" fillId="0" borderId="0" xfId="0" applyNumberFormat="1" applyFont="1" applyBorder="1" applyAlignment="1">
      <alignment horizontal="center" vertical="center" shrinkToFit="1"/>
    </xf>
    <xf numFmtId="176" fontId="2" fillId="0" borderId="76" xfId="0" applyNumberFormat="1" applyFont="1" applyBorder="1" applyAlignment="1">
      <alignment vertical="center" shrinkToFit="1"/>
    </xf>
    <xf numFmtId="176" fontId="4" fillId="0" borderId="78" xfId="0" applyNumberFormat="1" applyFont="1" applyBorder="1" applyAlignment="1">
      <alignment horizontal="center" vertical="center" shrinkToFit="1"/>
    </xf>
    <xf numFmtId="176" fontId="4" fillId="0" borderId="79" xfId="0" applyNumberFormat="1" applyFont="1" applyBorder="1" applyAlignment="1">
      <alignment horizontal="center" vertical="center" shrinkToFit="1"/>
    </xf>
    <xf numFmtId="182" fontId="19" fillId="0" borderId="79" xfId="0" applyNumberFormat="1" applyFont="1" applyBorder="1" applyAlignment="1">
      <alignment horizontal="center" vertical="center" shrinkToFit="1"/>
    </xf>
    <xf numFmtId="176" fontId="4" fillId="0" borderId="80" xfId="0" applyNumberFormat="1" applyFont="1" applyBorder="1" applyAlignment="1">
      <alignment horizontal="center" vertical="center" shrinkToFit="1"/>
    </xf>
    <xf numFmtId="176" fontId="2" fillId="0" borderId="77" xfId="0" applyNumberFormat="1" applyFont="1" applyBorder="1" applyAlignment="1">
      <alignment vertical="center" shrinkToFit="1"/>
    </xf>
    <xf numFmtId="176" fontId="2" fillId="0" borderId="81" xfId="0" applyNumberFormat="1" applyFont="1" applyBorder="1" applyAlignment="1">
      <alignment vertical="center" shrinkToFit="1"/>
    </xf>
    <xf numFmtId="176" fontId="2" fillId="0" borderId="63" xfId="0" applyNumberFormat="1" applyFont="1" applyBorder="1" applyAlignment="1">
      <alignment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177" fontId="2" fillId="0" borderId="37" xfId="0" applyNumberFormat="1" applyFont="1" applyFill="1" applyBorder="1" applyAlignment="1">
      <alignment horizontal="center" vertical="center" shrinkToFit="1"/>
    </xf>
    <xf numFmtId="178" fontId="2" fillId="0" borderId="16" xfId="0" applyNumberFormat="1" applyFont="1" applyFill="1" applyBorder="1" applyAlignment="1">
      <alignment horizontal="center" vertical="center" shrinkToFit="1"/>
    </xf>
    <xf numFmtId="176" fontId="2" fillId="0" borderId="30" xfId="0" quotePrefix="1" applyNumberFormat="1" applyFont="1" applyFill="1" applyBorder="1" applyAlignment="1">
      <alignment vertical="center" shrinkToFit="1"/>
    </xf>
    <xf numFmtId="176" fontId="2" fillId="0" borderId="30" xfId="0" applyNumberFormat="1" applyFont="1" applyFill="1" applyBorder="1" applyAlignment="1">
      <alignment vertical="center" shrinkToFit="1"/>
    </xf>
    <xf numFmtId="176" fontId="2" fillId="0" borderId="37" xfId="0" applyNumberFormat="1" applyFont="1" applyFill="1" applyBorder="1" applyAlignment="1">
      <alignment vertical="center" shrinkToFit="1"/>
    </xf>
    <xf numFmtId="176" fontId="2" fillId="0" borderId="24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81" xfId="0" applyNumberFormat="1" applyFont="1" applyFill="1" applyBorder="1" applyAlignment="1">
      <alignment vertical="center" shrinkToFit="1"/>
    </xf>
    <xf numFmtId="176" fontId="2" fillId="0" borderId="37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center" vertical="center" shrinkToFit="1"/>
    </xf>
    <xf numFmtId="176" fontId="2" fillId="0" borderId="5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4" fillId="0" borderId="83" xfId="0" applyNumberFormat="1" applyFont="1" applyBorder="1" applyAlignment="1">
      <alignment horizontal="center" vertical="center" shrinkToFit="1"/>
    </xf>
    <xf numFmtId="176" fontId="2" fillId="0" borderId="84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82" xfId="0" applyNumberFormat="1" applyFont="1" applyBorder="1" applyAlignment="1">
      <alignment vertical="center" shrinkToFit="1"/>
    </xf>
    <xf numFmtId="176" fontId="2" fillId="0" borderId="49" xfId="0" applyNumberFormat="1" applyFont="1" applyBorder="1" applyAlignment="1">
      <alignment vertical="center" shrinkToFit="1"/>
    </xf>
    <xf numFmtId="176" fontId="4" fillId="0" borderId="87" xfId="0" applyNumberFormat="1" applyFont="1" applyBorder="1" applyAlignment="1">
      <alignment horizontal="center" vertical="center" shrinkToFit="1"/>
    </xf>
    <xf numFmtId="176" fontId="4" fillId="0" borderId="88" xfId="0" applyNumberFormat="1" applyFont="1" applyBorder="1" applyAlignment="1">
      <alignment horizontal="center" vertical="center" shrinkToFit="1"/>
    </xf>
    <xf numFmtId="176" fontId="4" fillId="0" borderId="89" xfId="0" applyNumberFormat="1" applyFont="1" applyBorder="1" applyAlignment="1">
      <alignment horizontal="center" vertical="center" shrinkToFit="1"/>
    </xf>
    <xf numFmtId="176" fontId="2" fillId="0" borderId="90" xfId="0" applyNumberFormat="1" applyFont="1" applyBorder="1" applyAlignment="1">
      <alignment vertical="center" shrinkToFit="1"/>
    </xf>
    <xf numFmtId="176" fontId="2" fillId="0" borderId="90" xfId="0" quotePrefix="1" applyNumberFormat="1" applyFont="1" applyBorder="1" applyAlignment="1">
      <alignment vertical="center" shrinkToFit="1"/>
    </xf>
    <xf numFmtId="176" fontId="2" fillId="0" borderId="86" xfId="0" applyNumberFormat="1" applyFont="1" applyBorder="1" applyAlignment="1">
      <alignment vertical="center" shrinkToFit="1"/>
    </xf>
    <xf numFmtId="176" fontId="2" fillId="0" borderId="90" xfId="0" applyNumberFormat="1" applyFont="1" applyFill="1" applyBorder="1" applyAlignment="1">
      <alignment vertical="center" shrinkToFit="1"/>
    </xf>
    <xf numFmtId="176" fontId="4" fillId="0" borderId="69" xfId="0" applyNumberFormat="1" applyFont="1" applyBorder="1" applyAlignment="1">
      <alignment horizontal="center" vertical="center" shrinkToFit="1"/>
    </xf>
    <xf numFmtId="176" fontId="2" fillId="0" borderId="85" xfId="0" applyNumberFormat="1" applyFont="1" applyBorder="1" applyAlignment="1">
      <alignment vertical="center" shrinkToFit="1"/>
    </xf>
    <xf numFmtId="176" fontId="19" fillId="0" borderId="92" xfId="0" applyNumberFormat="1" applyFont="1" applyBorder="1" applyAlignment="1">
      <alignment horizontal="center" vertical="center" shrinkToFit="1"/>
    </xf>
    <xf numFmtId="176" fontId="19" fillId="0" borderId="93" xfId="0" applyNumberFormat="1" applyFont="1" applyBorder="1" applyAlignment="1">
      <alignment horizontal="center" vertical="center" shrinkToFit="1"/>
    </xf>
    <xf numFmtId="176" fontId="2" fillId="0" borderId="94" xfId="0" applyNumberFormat="1" applyFont="1" applyBorder="1" applyAlignment="1">
      <alignment vertical="center" shrinkToFit="1"/>
    </xf>
    <xf numFmtId="176" fontId="2" fillId="0" borderId="95" xfId="0" applyNumberFormat="1" applyFont="1" applyBorder="1" applyAlignment="1">
      <alignment vertical="center" shrinkToFit="1"/>
    </xf>
    <xf numFmtId="176" fontId="24" fillId="0" borderId="37" xfId="0" applyNumberFormat="1" applyFont="1" applyBorder="1" applyAlignment="1">
      <alignment vertical="center" shrinkToFit="1"/>
    </xf>
    <xf numFmtId="176" fontId="19" fillId="0" borderId="3" xfId="0" applyNumberFormat="1" applyFont="1" applyBorder="1" applyAlignment="1">
      <alignment horizontal="center" vertical="center" shrinkToFit="1"/>
    </xf>
    <xf numFmtId="176" fontId="19" fillId="0" borderId="6" xfId="0" applyNumberFormat="1" applyFont="1" applyBorder="1" applyAlignment="1">
      <alignment horizontal="center" vertical="center" shrinkToFit="1"/>
    </xf>
    <xf numFmtId="176" fontId="19" fillId="0" borderId="97" xfId="0" applyNumberFormat="1" applyFont="1" applyBorder="1" applyAlignment="1">
      <alignment horizontal="center" vertical="center" shrinkToFit="1"/>
    </xf>
    <xf numFmtId="176" fontId="19" fillId="0" borderId="98" xfId="0" applyNumberFormat="1" applyFont="1" applyBorder="1" applyAlignment="1">
      <alignment horizontal="center" vertical="center" shrinkToFit="1"/>
    </xf>
    <xf numFmtId="176" fontId="2" fillId="0" borderId="99" xfId="0" applyNumberFormat="1" applyFont="1" applyBorder="1" applyAlignment="1">
      <alignment vertical="center" shrinkToFit="1"/>
    </xf>
    <xf numFmtId="176" fontId="2" fillId="0" borderId="100" xfId="0" applyNumberFormat="1" applyFont="1" applyBorder="1" applyAlignment="1">
      <alignment vertical="center" shrinkToFit="1"/>
    </xf>
    <xf numFmtId="184" fontId="2" fillId="5" borderId="60" xfId="0" applyNumberFormat="1" applyFont="1" applyFill="1" applyBorder="1" applyAlignment="1">
      <alignment horizontal="center" vertical="center" shrinkToFit="1"/>
    </xf>
    <xf numFmtId="176" fontId="2" fillId="5" borderId="55" xfId="0" applyNumberFormat="1" applyFont="1" applyFill="1" applyBorder="1" applyAlignment="1">
      <alignment vertical="center" shrinkToFit="1"/>
    </xf>
    <xf numFmtId="176" fontId="2" fillId="5" borderId="24" xfId="0" applyNumberFormat="1" applyFont="1" applyFill="1" applyBorder="1" applyAlignment="1">
      <alignment vertical="center" shrinkToFit="1"/>
    </xf>
    <xf numFmtId="176" fontId="2" fillId="5" borderId="51" xfId="0" applyNumberFormat="1" applyFont="1" applyFill="1" applyBorder="1" applyAlignment="1">
      <alignment vertical="center" shrinkToFit="1"/>
    </xf>
    <xf numFmtId="176" fontId="2" fillId="5" borderId="94" xfId="0" applyNumberFormat="1" applyFont="1" applyFill="1" applyBorder="1" applyAlignment="1">
      <alignment vertical="center" shrinkToFit="1"/>
    </xf>
    <xf numFmtId="176" fontId="2" fillId="5" borderId="16" xfId="0" applyNumberFormat="1" applyFont="1" applyFill="1" applyBorder="1" applyAlignment="1">
      <alignment vertical="center" shrinkToFit="1"/>
    </xf>
    <xf numFmtId="176" fontId="2" fillId="5" borderId="99" xfId="0" applyNumberFormat="1" applyFont="1" applyFill="1" applyBorder="1" applyAlignment="1">
      <alignment vertical="center" shrinkToFit="1"/>
    </xf>
    <xf numFmtId="176" fontId="2" fillId="5" borderId="85" xfId="0" applyNumberFormat="1" applyFont="1" applyFill="1" applyBorder="1" applyAlignment="1">
      <alignment vertical="center" shrinkToFit="1"/>
    </xf>
    <xf numFmtId="176" fontId="2" fillId="5" borderId="10" xfId="0" applyNumberFormat="1" applyFont="1" applyFill="1" applyBorder="1" applyAlignment="1">
      <alignment vertical="center" shrinkToFit="1"/>
    </xf>
    <xf numFmtId="176" fontId="2" fillId="5" borderId="37" xfId="0" applyNumberFormat="1" applyFont="1" applyFill="1" applyBorder="1" applyAlignment="1">
      <alignment vertical="center" shrinkToFit="1"/>
    </xf>
    <xf numFmtId="176" fontId="2" fillId="5" borderId="11" xfId="0" applyNumberFormat="1" applyFont="1" applyFill="1" applyBorder="1" applyAlignment="1">
      <alignment vertical="center" shrinkToFit="1"/>
    </xf>
    <xf numFmtId="176" fontId="2" fillId="5" borderId="0" xfId="0" applyNumberFormat="1" applyFont="1" applyFill="1" applyAlignment="1">
      <alignment vertical="center" shrinkToFit="1"/>
    </xf>
    <xf numFmtId="176" fontId="2" fillId="5" borderId="94" xfId="0" quotePrefix="1" applyNumberFormat="1" applyFont="1" applyFill="1" applyBorder="1" applyAlignment="1">
      <alignment vertical="center" shrinkToFit="1"/>
    </xf>
    <xf numFmtId="176" fontId="2" fillId="5" borderId="16" xfId="0" quotePrefix="1" applyNumberFormat="1" applyFont="1" applyFill="1" applyBorder="1" applyAlignment="1">
      <alignment vertical="center" shrinkToFit="1"/>
    </xf>
    <xf numFmtId="176" fontId="2" fillId="5" borderId="99" xfId="0" quotePrefix="1" applyNumberFormat="1" applyFont="1" applyFill="1" applyBorder="1" applyAlignment="1">
      <alignment vertical="center" shrinkToFit="1"/>
    </xf>
    <xf numFmtId="176" fontId="24" fillId="0" borderId="10" xfId="0" applyNumberFormat="1" applyFont="1" applyBorder="1" applyAlignment="1">
      <alignment vertical="center" shrinkToFit="1"/>
    </xf>
    <xf numFmtId="176" fontId="24" fillId="0" borderId="16" xfId="0" applyNumberFormat="1" applyFont="1" applyBorder="1" applyAlignment="1">
      <alignment vertical="center" shrinkToFit="1"/>
    </xf>
    <xf numFmtId="176" fontId="2" fillId="6" borderId="0" xfId="0" applyNumberFormat="1" applyFont="1" applyFill="1" applyAlignment="1">
      <alignment vertical="center" shrinkToFit="1"/>
    </xf>
    <xf numFmtId="184" fontId="2" fillId="6" borderId="60" xfId="0" applyNumberFormat="1" applyFont="1" applyFill="1" applyBorder="1" applyAlignment="1">
      <alignment horizontal="center" vertical="center" shrinkToFit="1"/>
    </xf>
    <xf numFmtId="176" fontId="2" fillId="6" borderId="55" xfId="0" applyNumberFormat="1" applyFont="1" applyFill="1" applyBorder="1" applyAlignment="1">
      <alignment vertical="center" shrinkToFit="1"/>
    </xf>
    <xf numFmtId="176" fontId="2" fillId="6" borderId="24" xfId="0" applyNumberFormat="1" applyFont="1" applyFill="1" applyBorder="1" applyAlignment="1">
      <alignment vertical="center" shrinkToFit="1"/>
    </xf>
    <xf numFmtId="176" fontId="2" fillId="6" borderId="51" xfId="0" applyNumberFormat="1" applyFont="1" applyFill="1" applyBorder="1" applyAlignment="1">
      <alignment vertical="center" shrinkToFit="1"/>
    </xf>
    <xf numFmtId="176" fontId="2" fillId="6" borderId="94" xfId="0" applyNumberFormat="1" applyFont="1" applyFill="1" applyBorder="1" applyAlignment="1">
      <alignment vertical="center" shrinkToFit="1"/>
    </xf>
    <xf numFmtId="176" fontId="2" fillId="6" borderId="16" xfId="0" applyNumberFormat="1" applyFont="1" applyFill="1" applyBorder="1" applyAlignment="1">
      <alignment vertical="center" shrinkToFit="1"/>
    </xf>
    <xf numFmtId="176" fontId="2" fillId="6" borderId="99" xfId="0" applyNumberFormat="1" applyFont="1" applyFill="1" applyBorder="1" applyAlignment="1">
      <alignment vertical="center" shrinkToFit="1"/>
    </xf>
    <xf numFmtId="176" fontId="2" fillId="6" borderId="85" xfId="0" applyNumberFormat="1" applyFont="1" applyFill="1" applyBorder="1" applyAlignment="1">
      <alignment vertical="center" shrinkToFit="1"/>
    </xf>
    <xf numFmtId="176" fontId="2" fillId="6" borderId="10" xfId="0" applyNumberFormat="1" applyFont="1" applyFill="1" applyBorder="1" applyAlignment="1">
      <alignment vertical="center" shrinkToFit="1"/>
    </xf>
    <xf numFmtId="176" fontId="2" fillId="6" borderId="37" xfId="0" applyNumberFormat="1" applyFont="1" applyFill="1" applyBorder="1" applyAlignment="1">
      <alignment vertical="center" shrinkToFit="1"/>
    </xf>
    <xf numFmtId="176" fontId="2" fillId="6" borderId="11" xfId="0" applyNumberFormat="1" applyFont="1" applyFill="1" applyBorder="1" applyAlignment="1">
      <alignment vertical="center" shrinkToFit="1"/>
    </xf>
    <xf numFmtId="176" fontId="2" fillId="5" borderId="63" xfId="0" applyNumberFormat="1" applyFont="1" applyFill="1" applyBorder="1" applyAlignment="1">
      <alignment vertical="center" shrinkToFit="1"/>
    </xf>
    <xf numFmtId="176" fontId="4" fillId="0" borderId="101" xfId="0" applyNumberFormat="1" applyFont="1" applyBorder="1" applyAlignment="1">
      <alignment horizontal="center" vertical="center" shrinkToFit="1"/>
    </xf>
    <xf numFmtId="176" fontId="2" fillId="0" borderId="102" xfId="0" applyNumberFormat="1" applyFont="1" applyBorder="1" applyAlignment="1">
      <alignment vertical="center" shrinkToFit="1"/>
    </xf>
    <xf numFmtId="176" fontId="2" fillId="0" borderId="103" xfId="0" applyNumberFormat="1" applyFont="1" applyBorder="1" applyAlignment="1">
      <alignment vertical="center" shrinkToFit="1"/>
    </xf>
    <xf numFmtId="176" fontId="2" fillId="5" borderId="102" xfId="0" applyNumberFormat="1" applyFont="1" applyFill="1" applyBorder="1" applyAlignment="1">
      <alignment vertical="center" shrinkToFit="1"/>
    </xf>
    <xf numFmtId="176" fontId="2" fillId="6" borderId="102" xfId="0" applyNumberFormat="1" applyFont="1" applyFill="1" applyBorder="1" applyAlignment="1">
      <alignment vertical="center" shrinkToFit="1"/>
    </xf>
    <xf numFmtId="176" fontId="2" fillId="2" borderId="0" xfId="0" applyNumberFormat="1" applyFont="1" applyFill="1" applyAlignment="1">
      <alignment vertical="center" shrinkToFit="1"/>
    </xf>
    <xf numFmtId="184" fontId="2" fillId="2" borderId="60" xfId="0" applyNumberFormat="1" applyFont="1" applyFill="1" applyBorder="1" applyAlignment="1">
      <alignment horizontal="center" vertical="center" shrinkToFit="1"/>
    </xf>
    <xf numFmtId="176" fontId="2" fillId="2" borderId="55" xfId="0" applyNumberFormat="1" applyFont="1" applyFill="1" applyBorder="1" applyAlignment="1">
      <alignment vertical="center" shrinkToFit="1"/>
    </xf>
    <xf numFmtId="176" fontId="2" fillId="2" borderId="24" xfId="0" applyNumberFormat="1" applyFont="1" applyFill="1" applyBorder="1" applyAlignment="1">
      <alignment vertical="center" shrinkToFit="1"/>
    </xf>
    <xf numFmtId="176" fontId="2" fillId="2" borderId="51" xfId="0" applyNumberFormat="1" applyFont="1" applyFill="1" applyBorder="1" applyAlignment="1">
      <alignment vertical="center" shrinkToFit="1"/>
    </xf>
    <xf numFmtId="176" fontId="2" fillId="2" borderId="102" xfId="0" applyNumberFormat="1" applyFont="1" applyFill="1" applyBorder="1" applyAlignment="1">
      <alignment vertical="center" shrinkToFit="1"/>
    </xf>
    <xf numFmtId="176" fontId="2" fillId="2" borderId="94" xfId="0" applyNumberFormat="1" applyFont="1" applyFill="1" applyBorder="1" applyAlignment="1">
      <alignment vertical="center" shrinkToFit="1"/>
    </xf>
    <xf numFmtId="176" fontId="2" fillId="2" borderId="16" xfId="0" applyNumberFormat="1" applyFont="1" applyFill="1" applyBorder="1" applyAlignment="1">
      <alignment vertical="center" shrinkToFit="1"/>
    </xf>
    <xf numFmtId="176" fontId="2" fillId="2" borderId="99" xfId="0" applyNumberFormat="1" applyFont="1" applyFill="1" applyBorder="1" applyAlignment="1">
      <alignment vertical="center" shrinkToFit="1"/>
    </xf>
    <xf numFmtId="176" fontId="2" fillId="2" borderId="85" xfId="0" applyNumberFormat="1" applyFont="1" applyFill="1" applyBorder="1" applyAlignment="1">
      <alignment vertical="center" shrinkToFit="1"/>
    </xf>
    <xf numFmtId="176" fontId="2" fillId="2" borderId="10" xfId="0" applyNumberFormat="1" applyFont="1" applyFill="1" applyBorder="1" applyAlignment="1">
      <alignment vertical="center" shrinkToFit="1"/>
    </xf>
    <xf numFmtId="176" fontId="2" fillId="2" borderId="37" xfId="0" applyNumberFormat="1" applyFont="1" applyFill="1" applyBorder="1" applyAlignment="1">
      <alignment vertical="center" shrinkToFit="1"/>
    </xf>
    <xf numFmtId="176" fontId="2" fillId="2" borderId="11" xfId="0" applyNumberFormat="1" applyFont="1" applyFill="1" applyBorder="1" applyAlignment="1">
      <alignment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19" fillId="0" borderId="34" xfId="0" applyNumberFormat="1" applyFont="1" applyBorder="1" applyAlignment="1">
      <alignment horizontal="center" vertical="center" shrinkToFit="1"/>
    </xf>
    <xf numFmtId="176" fontId="19" fillId="0" borderId="2" xfId="0" applyNumberFormat="1" applyFont="1" applyBorder="1" applyAlignment="1">
      <alignment horizontal="center" vertical="center" shrinkToFit="1"/>
    </xf>
    <xf numFmtId="182" fontId="19" fillId="0" borderId="34" xfId="0" applyNumberFormat="1" applyFont="1" applyBorder="1" applyAlignment="1">
      <alignment horizontal="center" vertical="center" shrinkToFit="1"/>
    </xf>
    <xf numFmtId="182" fontId="19" fillId="0" borderId="2" xfId="0" applyNumberFormat="1" applyFont="1" applyBorder="1" applyAlignment="1">
      <alignment horizontal="center" vertical="center" shrinkToFit="1"/>
    </xf>
    <xf numFmtId="180" fontId="4" fillId="0" borderId="1" xfId="0" applyNumberFormat="1" applyFont="1" applyBorder="1" applyAlignment="1">
      <alignment horizontal="right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38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181" fontId="4" fillId="0" borderId="1" xfId="0" applyNumberFormat="1" applyFont="1" applyBorder="1" applyAlignment="1">
      <alignment horizontal="left" shrinkToFit="1"/>
    </xf>
    <xf numFmtId="176" fontId="4" fillId="0" borderId="42" xfId="0" applyNumberFormat="1" applyFont="1" applyBorder="1" applyAlignment="1">
      <alignment horizontal="center" vertical="center" shrinkToFit="1"/>
    </xf>
    <xf numFmtId="176" fontId="4" fillId="0" borderId="43" xfId="0" applyNumberFormat="1" applyFont="1" applyBorder="1" applyAlignment="1">
      <alignment horizontal="center" vertical="center" shrinkToFit="1"/>
    </xf>
    <xf numFmtId="176" fontId="4" fillId="0" borderId="53" xfId="0" applyNumberFormat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55" xfId="0" applyNumberFormat="1" applyFont="1" applyBorder="1" applyAlignment="1">
      <alignment horizontal="center" vertical="center" shrinkToFit="1"/>
    </xf>
    <xf numFmtId="176" fontId="4" fillId="0" borderId="52" xfId="0" applyNumberFormat="1" applyFont="1" applyBorder="1" applyAlignment="1">
      <alignment horizontal="center" vertical="center" shrinkToFit="1"/>
    </xf>
    <xf numFmtId="176" fontId="4" fillId="0" borderId="54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176" fontId="4" fillId="0" borderId="96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1" xfId="0" applyNumberFormat="1" applyFont="1" applyBorder="1" applyAlignment="1">
      <alignment horizontal="center" vertical="center" shrinkToFit="1"/>
    </xf>
    <xf numFmtId="0" fontId="9" fillId="2" borderId="26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vertical="center"/>
    </xf>
    <xf numFmtId="0" fontId="9" fillId="2" borderId="31" xfId="1" applyFont="1" applyFill="1" applyBorder="1" applyAlignment="1">
      <alignment vertical="center"/>
    </xf>
    <xf numFmtId="0" fontId="9" fillId="2" borderId="70" xfId="1" applyFont="1" applyFill="1" applyBorder="1" applyAlignment="1">
      <alignment vertical="center"/>
    </xf>
    <xf numFmtId="0" fontId="9" fillId="2" borderId="30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9" fillId="2" borderId="60" xfId="1" applyFont="1" applyFill="1" applyBorder="1" applyAlignment="1">
      <alignment horizontal="center" vertical="center"/>
    </xf>
    <xf numFmtId="176" fontId="4" fillId="0" borderId="104" xfId="0" applyNumberFormat="1" applyFont="1" applyBorder="1" applyAlignment="1">
      <alignment horizontal="center" vertical="center" shrinkToFit="1"/>
    </xf>
    <xf numFmtId="176" fontId="4" fillId="0" borderId="68" xfId="0" applyNumberFormat="1" applyFont="1" applyBorder="1" applyAlignment="1">
      <alignment horizontal="center" vertical="center" shrinkToFit="1"/>
    </xf>
    <xf numFmtId="176" fontId="4" fillId="0" borderId="92" xfId="0" applyNumberFormat="1" applyFont="1" applyBorder="1" applyAlignment="1">
      <alignment horizontal="center" vertical="center" shrinkToFit="1"/>
    </xf>
    <xf numFmtId="176" fontId="4" fillId="0" borderId="93" xfId="0" applyNumberFormat="1" applyFont="1" applyBorder="1" applyAlignment="1">
      <alignment horizontal="center" vertical="center" shrinkToFit="1"/>
    </xf>
    <xf numFmtId="176" fontId="2" fillId="0" borderId="95" xfId="0" applyNumberFormat="1" applyFont="1" applyBorder="1" applyAlignment="1">
      <alignment horizontal="center" vertical="center" shrinkToFit="1"/>
    </xf>
    <xf numFmtId="176" fontId="2" fillId="0" borderId="58" xfId="0" applyNumberFormat="1" applyFont="1" applyBorder="1" applyAlignment="1">
      <alignment horizontal="center" vertical="center" shrinkToFit="1"/>
    </xf>
    <xf numFmtId="176" fontId="2" fillId="0" borderId="94" xfId="0" applyNumberFormat="1" applyFont="1" applyBorder="1" applyAlignment="1">
      <alignment horizontal="center" vertical="center" shrinkToFit="1"/>
    </xf>
    <xf numFmtId="176" fontId="2" fillId="5" borderId="94" xfId="0" applyNumberFormat="1" applyFont="1" applyFill="1" applyBorder="1" applyAlignment="1">
      <alignment horizontal="center" vertical="center" shrinkToFit="1"/>
    </xf>
    <xf numFmtId="176" fontId="2" fillId="5" borderId="58" xfId="0" applyNumberFormat="1" applyFont="1" applyFill="1" applyBorder="1" applyAlignment="1">
      <alignment horizontal="center" vertical="center" shrinkToFit="1"/>
    </xf>
    <xf numFmtId="176" fontId="2" fillId="6" borderId="94" xfId="0" applyNumberFormat="1" applyFont="1" applyFill="1" applyBorder="1" applyAlignment="1">
      <alignment horizontal="center" vertical="center" shrinkToFit="1"/>
    </xf>
    <xf numFmtId="176" fontId="2" fillId="6" borderId="58" xfId="0" applyNumberFormat="1" applyFont="1" applyFill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</cellXfs>
  <cellStyles count="7">
    <cellStyle name="쉼표 [0] 2" xfId="3"/>
    <cellStyle name="표준" xfId="0" builtinId="0"/>
    <cellStyle name="표준 2" xfId="2"/>
    <cellStyle name="표준 2 2" xfId="4"/>
    <cellStyle name="표준 3" xfId="1"/>
    <cellStyle name="표준 4" xfId="5"/>
    <cellStyle name="하이퍼링크 2" xfId="6"/>
  </cellStyles>
  <dxfs count="2">
    <dxf>
      <font>
        <b/>
        <i/>
        <strike val="0"/>
        <color theme="0"/>
      </font>
      <fill>
        <patternFill>
          <bgColor theme="5"/>
        </patternFill>
      </fill>
    </dxf>
    <dxf>
      <font>
        <b/>
        <i val="0"/>
        <strike val="0"/>
        <color theme="0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32</xdr:row>
      <xdr:rowOff>0</xdr:rowOff>
    </xdr:from>
    <xdr:to>
      <xdr:col>22</xdr:col>
      <xdr:colOff>367327</xdr:colOff>
      <xdr:row>33</xdr:row>
      <xdr:rowOff>140193</xdr:rowOff>
    </xdr:to>
    <xdr:grpSp>
      <xdr:nvGrpSpPr>
        <xdr:cNvPr id="2" name="그룹 1"/>
        <xdr:cNvGrpSpPr/>
      </xdr:nvGrpSpPr>
      <xdr:grpSpPr>
        <a:xfrm>
          <a:off x="6976241" y="7357241"/>
          <a:ext cx="367327" cy="370107"/>
          <a:chOff x="6989885" y="7268308"/>
          <a:chExt cx="367327" cy="367327"/>
        </a:xfrm>
      </xdr:grpSpPr>
      <xdr:sp macro="" textlink="">
        <xdr:nvSpPr>
          <xdr:cNvPr id="3" name="TextBox 2"/>
          <xdr:cNvSpPr txBox="1"/>
        </xdr:nvSpPr>
        <xdr:spPr>
          <a:xfrm>
            <a:off x="6989885" y="7268308"/>
            <a:ext cx="36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ko-KR" altLang="en-US" sz="1100" b="1"/>
              <a:t>□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6997212" y="7275635"/>
            <a:ext cx="36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ko-KR" altLang="en-US" sz="1800" b="0">
                <a:solidFill>
                  <a:schemeClr val="bg1">
                    <a:lumMod val="65000"/>
                  </a:schemeClr>
                </a:solidFill>
              </a:rPr>
              <a:t>√</a:t>
            </a:r>
          </a:p>
        </xdr:txBody>
      </xdr:sp>
    </xdr:grpSp>
    <xdr:clientData/>
  </xdr:twoCellAnchor>
  <xdr:twoCellAnchor>
    <xdr:from>
      <xdr:col>22</xdr:col>
      <xdr:colOff>381000</xdr:colOff>
      <xdr:row>32</xdr:row>
      <xdr:rowOff>0</xdr:rowOff>
    </xdr:from>
    <xdr:to>
      <xdr:col>23</xdr:col>
      <xdr:colOff>301385</xdr:colOff>
      <xdr:row>33</xdr:row>
      <xdr:rowOff>132866</xdr:rowOff>
    </xdr:to>
    <xdr:sp macro="" textlink="">
      <xdr:nvSpPr>
        <xdr:cNvPr id="5" name="TextBox 4"/>
        <xdr:cNvSpPr txBox="1"/>
      </xdr:nvSpPr>
      <xdr:spPr>
        <a:xfrm>
          <a:off x="7391400" y="7315200"/>
          <a:ext cx="358535" cy="361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100" b="1"/>
            <a:t>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P683"/>
  <sheetViews>
    <sheetView showGridLines="0" showZeros="0" tabSelected="1" view="pageBreakPreview" zoomScale="85" zoomScaleNormal="100" zoomScaleSheetLayoutView="85" workbookViewId="0">
      <pane xSplit="9" ySplit="7" topLeftCell="J8" activePane="bottomRight" state="frozen"/>
      <selection activeCell="I8" sqref="I8"/>
      <selection pane="topRight" activeCell="I8" sqref="I8"/>
      <selection pane="bottomLeft" activeCell="I8" sqref="I8"/>
      <selection pane="bottomRight" activeCell="J8" sqref="J8"/>
    </sheetView>
  </sheetViews>
  <sheetFormatPr defaultRowHeight="18" customHeight="1" outlineLevelCol="2" x14ac:dyDescent="0.3"/>
  <cols>
    <col min="1" max="1" width="3.625" style="13" customWidth="1"/>
    <col min="2" max="2" width="3.625" style="13" hidden="1" customWidth="1" outlineLevel="2"/>
    <col min="3" max="5" width="5.625" style="13" hidden="1" customWidth="1" outlineLevel="2"/>
    <col min="6" max="6" width="5.625" style="13" hidden="1" customWidth="1" outlineLevel="1" collapsed="1"/>
    <col min="7" max="7" width="4.625" style="1" customWidth="1" collapsed="1"/>
    <col min="8" max="8" width="3" style="27" hidden="1" customWidth="1" outlineLevel="1"/>
    <col min="9" max="9" width="8.625" style="12" customWidth="1" collapsed="1"/>
    <col min="10" max="10" width="50.625" style="2" customWidth="1"/>
    <col min="11" max="11" width="30.625" style="2" customWidth="1"/>
    <col min="12" max="31" width="5.625" style="2" customWidth="1"/>
    <col min="32" max="32" width="5.625" style="13" customWidth="1"/>
    <col min="33" max="33" width="8.625" style="12" customWidth="1"/>
    <col min="34" max="34" width="5.625" style="13" customWidth="1"/>
    <col min="35" max="35" width="8.625" style="12" customWidth="1"/>
    <col min="36" max="36" width="5.625" style="13" customWidth="1"/>
    <col min="37" max="37" width="12.625" style="2" customWidth="1" outlineLevel="1"/>
    <col min="38" max="42" width="5.625" style="13" customWidth="1"/>
    <col min="43" max="16384" width="9" style="2"/>
  </cols>
  <sheetData>
    <row r="1" spans="1:42" ht="11.1" customHeight="1" x14ac:dyDescent="0.3">
      <c r="AK1" s="13"/>
    </row>
    <row r="2" spans="1:42" s="10" customFormat="1" ht="39.950000000000003" customHeight="1" thickBot="1" x14ac:dyDescent="0.3">
      <c r="A2" s="11"/>
      <c r="B2" s="11"/>
      <c r="E2" s="11"/>
      <c r="F2" s="11"/>
      <c r="G2" s="252">
        <v>1</v>
      </c>
      <c r="H2" s="252"/>
      <c r="I2" s="252"/>
      <c r="J2" s="252"/>
      <c r="K2" s="253" t="s">
        <v>2786</v>
      </c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131"/>
      <c r="AF2" s="260">
        <v>42230.748704513891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</row>
    <row r="3" spans="1:42" s="7" customFormat="1" ht="18" customHeight="1" x14ac:dyDescent="0.3">
      <c r="B3" s="117" t="s">
        <v>1811</v>
      </c>
      <c r="C3" s="112" t="s">
        <v>1897</v>
      </c>
      <c r="D3" s="41" t="s">
        <v>1899</v>
      </c>
      <c r="E3" s="62" t="s">
        <v>1900</v>
      </c>
      <c r="F3" s="173" t="s">
        <v>2805</v>
      </c>
      <c r="G3" s="258" t="s">
        <v>25</v>
      </c>
      <c r="H3" s="259"/>
      <c r="I3" s="62" t="s">
        <v>2785</v>
      </c>
      <c r="J3" s="35" t="s">
        <v>688</v>
      </c>
      <c r="K3" s="254" t="s">
        <v>443</v>
      </c>
      <c r="L3" s="256" t="s">
        <v>0</v>
      </c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147" t="s">
        <v>2528</v>
      </c>
      <c r="AF3" s="51" t="s">
        <v>451</v>
      </c>
      <c r="AG3" s="267" t="s">
        <v>453</v>
      </c>
      <c r="AH3" s="261"/>
      <c r="AI3" s="261"/>
      <c r="AJ3" s="268"/>
      <c r="AK3" s="178" t="s">
        <v>2817</v>
      </c>
      <c r="AL3" s="261" t="s">
        <v>615</v>
      </c>
      <c r="AM3" s="261"/>
      <c r="AN3" s="261"/>
      <c r="AO3" s="261"/>
      <c r="AP3" s="262"/>
    </row>
    <row r="4" spans="1:42" s="7" customFormat="1" ht="18" customHeight="1" x14ac:dyDescent="0.3">
      <c r="B4" s="118" t="s">
        <v>1812</v>
      </c>
      <c r="C4" s="111" t="s">
        <v>1898</v>
      </c>
      <c r="D4" s="45" t="s">
        <v>1898</v>
      </c>
      <c r="E4" s="50" t="s">
        <v>1901</v>
      </c>
      <c r="F4" s="63" t="s">
        <v>2806</v>
      </c>
      <c r="G4" s="248" t="s">
        <v>675</v>
      </c>
      <c r="H4" s="249"/>
      <c r="I4" s="50" t="s">
        <v>651</v>
      </c>
      <c r="J4" s="36"/>
      <c r="K4" s="255"/>
      <c r="L4" s="257" t="s">
        <v>62</v>
      </c>
      <c r="M4" s="247"/>
      <c r="N4" s="14" t="s">
        <v>63</v>
      </c>
      <c r="O4" s="14" t="s">
        <v>64</v>
      </c>
      <c r="P4" s="14" t="s">
        <v>65</v>
      </c>
      <c r="Q4" s="14" t="s">
        <v>66</v>
      </c>
      <c r="R4" s="246" t="s">
        <v>2512</v>
      </c>
      <c r="S4" s="247"/>
      <c r="T4" s="14" t="s">
        <v>67</v>
      </c>
      <c r="U4" s="246" t="s">
        <v>68</v>
      </c>
      <c r="V4" s="247"/>
      <c r="W4" s="246" t="s">
        <v>69</v>
      </c>
      <c r="X4" s="247"/>
      <c r="Y4" s="14" t="s">
        <v>70</v>
      </c>
      <c r="Z4" s="14" t="s">
        <v>71</v>
      </c>
      <c r="AA4" s="14" t="s">
        <v>72</v>
      </c>
      <c r="AB4" s="14" t="s">
        <v>73</v>
      </c>
      <c r="AC4" s="246" t="s">
        <v>2804</v>
      </c>
      <c r="AD4" s="247"/>
      <c r="AE4" s="148" t="s">
        <v>2529</v>
      </c>
      <c r="AF4" s="48" t="s">
        <v>452</v>
      </c>
      <c r="AG4" s="263" t="s">
        <v>623</v>
      </c>
      <c r="AH4" s="264"/>
      <c r="AI4" s="265" t="s">
        <v>546</v>
      </c>
      <c r="AJ4" s="266"/>
      <c r="AK4" s="179" t="s">
        <v>2818</v>
      </c>
      <c r="AL4" s="49" t="s">
        <v>2781</v>
      </c>
      <c r="AM4" s="45" t="s">
        <v>2782</v>
      </c>
      <c r="AN4" s="45" t="s">
        <v>619</v>
      </c>
      <c r="AO4" s="45" t="s">
        <v>620</v>
      </c>
      <c r="AP4" s="42"/>
    </row>
    <row r="5" spans="1:42" s="7" customFormat="1" ht="18" customHeight="1" x14ac:dyDescent="0.3">
      <c r="B5" s="118" t="s">
        <v>1813</v>
      </c>
      <c r="C5" s="111"/>
      <c r="D5" s="45"/>
      <c r="E5" s="50" t="s">
        <v>1902</v>
      </c>
      <c r="F5" s="63"/>
      <c r="G5" s="250">
        <f>SUBTOTAL(2,G8:G1048576)</f>
        <v>670</v>
      </c>
      <c r="H5" s="251"/>
      <c r="I5" s="50"/>
      <c r="J5" s="36"/>
      <c r="K5" s="36"/>
      <c r="L5" s="48"/>
      <c r="M5" s="49"/>
      <c r="N5" s="45"/>
      <c r="O5" s="45"/>
      <c r="P5" s="45"/>
      <c r="Q5" s="45"/>
      <c r="R5" s="50"/>
      <c r="S5" s="111"/>
      <c r="T5" s="45"/>
      <c r="U5" s="50"/>
      <c r="V5" s="49"/>
      <c r="W5" s="50"/>
      <c r="X5" s="49"/>
      <c r="Y5" s="45"/>
      <c r="Z5" s="45"/>
      <c r="AA5" s="45"/>
      <c r="AB5" s="45"/>
      <c r="AC5" s="50"/>
      <c r="AD5" s="111"/>
      <c r="AE5" s="149">
        <f>SUBTOTAL(2,AE8:AE1048576)</f>
        <v>58</v>
      </c>
      <c r="AF5" s="48"/>
      <c r="AG5" s="63" t="s">
        <v>627</v>
      </c>
      <c r="AH5" s="49" t="s">
        <v>625</v>
      </c>
      <c r="AI5" s="14" t="s">
        <v>626</v>
      </c>
      <c r="AJ5" s="57" t="s">
        <v>624</v>
      </c>
      <c r="AK5" s="179"/>
      <c r="AL5" s="49" t="s">
        <v>616</v>
      </c>
      <c r="AM5" s="45"/>
      <c r="AN5" s="45" t="s">
        <v>617</v>
      </c>
      <c r="AO5" s="45" t="s">
        <v>621</v>
      </c>
      <c r="AP5" s="42"/>
    </row>
    <row r="6" spans="1:42" s="7" customFormat="1" ht="18" customHeight="1" x14ac:dyDescent="0.3">
      <c r="B6" s="118" t="s">
        <v>1816</v>
      </c>
      <c r="C6" s="111"/>
      <c r="D6" s="45"/>
      <c r="E6" s="50"/>
      <c r="F6" s="63"/>
      <c r="G6" s="134"/>
      <c r="H6" s="125"/>
      <c r="I6" s="50"/>
      <c r="J6" s="36"/>
      <c r="K6" s="36"/>
      <c r="L6" s="48"/>
      <c r="M6" s="49"/>
      <c r="N6" s="45"/>
      <c r="O6" s="45"/>
      <c r="P6" s="45"/>
      <c r="Q6" s="45"/>
      <c r="R6" s="50"/>
      <c r="S6" s="111"/>
      <c r="T6" s="45"/>
      <c r="U6" s="50"/>
      <c r="V6" s="49"/>
      <c r="W6" s="50"/>
      <c r="X6" s="49"/>
      <c r="Y6" s="45"/>
      <c r="Z6" s="45"/>
      <c r="AA6" s="45"/>
      <c r="AB6" s="45"/>
      <c r="AC6" s="50"/>
      <c r="AD6" s="111"/>
      <c r="AE6" s="148"/>
      <c r="AF6" s="48"/>
      <c r="AG6" s="63"/>
      <c r="AH6" s="49"/>
      <c r="AI6" s="45"/>
      <c r="AJ6" s="58"/>
      <c r="AK6" s="179"/>
      <c r="AL6" s="49"/>
      <c r="AM6" s="45"/>
      <c r="AN6" s="45" t="s">
        <v>618</v>
      </c>
      <c r="AO6" s="45" t="s">
        <v>622</v>
      </c>
      <c r="AP6" s="42"/>
    </row>
    <row r="7" spans="1:42" s="7" customFormat="1" ht="18" customHeight="1" thickBot="1" x14ac:dyDescent="0.35">
      <c r="B7" s="119"/>
      <c r="C7" s="15"/>
      <c r="D7" s="8"/>
      <c r="E7" s="9"/>
      <c r="F7" s="64"/>
      <c r="G7" s="135"/>
      <c r="H7" s="126"/>
      <c r="I7" s="9"/>
      <c r="J7" s="21"/>
      <c r="K7" s="37"/>
      <c r="L7" s="30"/>
      <c r="M7" s="15"/>
      <c r="N7" s="8"/>
      <c r="O7" s="8"/>
      <c r="P7" s="8"/>
      <c r="Q7" s="8"/>
      <c r="R7" s="9"/>
      <c r="S7" s="15"/>
      <c r="T7" s="8"/>
      <c r="U7" s="9"/>
      <c r="V7" s="15"/>
      <c r="W7" s="9"/>
      <c r="X7" s="15"/>
      <c r="Y7" s="8"/>
      <c r="Z7" s="8"/>
      <c r="AA7" s="8"/>
      <c r="AB7" s="8"/>
      <c r="AC7" s="9"/>
      <c r="AD7" s="15"/>
      <c r="AE7" s="150"/>
      <c r="AF7" s="30"/>
      <c r="AG7" s="64"/>
      <c r="AH7" s="15"/>
      <c r="AI7" s="8"/>
      <c r="AJ7" s="59"/>
      <c r="AK7" s="180"/>
      <c r="AL7" s="15"/>
      <c r="AM7" s="8"/>
      <c r="AN7" s="8"/>
      <c r="AO7" s="8"/>
      <c r="AP7" s="16"/>
    </row>
    <row r="8" spans="1:42" ht="18" customHeight="1" x14ac:dyDescent="0.3">
      <c r="A8" s="13">
        <f>IF(ISBLANK(J8),"",0)</f>
        <v>0</v>
      </c>
      <c r="B8" s="174">
        <f t="shared" ref="B8:B71" si="0">IF(ISBLANK(J8),"",IF(COUNTIF($J$8:$J$1048576,J8)&lt;=10,COUNTIF($J$8:$J$1048576,J8),IF(COUNTIF($J$8:$J$1048576,J8)&gt;11,1)))</f>
        <v>1</v>
      </c>
      <c r="C8" s="54" t="str">
        <f t="shared" ref="C8:C71" si="1">IF(ISBLANK(J8),"",TEXT(I8,"YYYY.MM.DD"))</f>
        <v>2015.06.25</v>
      </c>
      <c r="D8" s="46"/>
      <c r="E8" s="175"/>
      <c r="F8" s="176" t="str">
        <f t="shared" ref="F8:F71" ca="1" si="2">IF(ISBLANK(J8),"",CONCATENATE(J8,": ",TEXT(I8,"yyyy.mm.dd.(aaa)")," ",IF(AF8="O","게시함.",IF(AF8="X","게시예정",""))))</f>
        <v>국어교육과 한국어 교육: 2015.06.25.(목) 게시함.</v>
      </c>
      <c r="G8" s="25">
        <f>IF(ISBLANK(J8),"",ROW()-7)</f>
        <v>1</v>
      </c>
      <c r="H8" s="28">
        <f>IF(ISBLANK(J8),"",IF(AND(I7&lt;&gt;I8),1,H7+1))</f>
        <v>1</v>
      </c>
      <c r="I8" s="17">
        <v>42180</v>
      </c>
      <c r="J8" s="22" t="s">
        <v>292</v>
      </c>
      <c r="K8" s="22" t="s">
        <v>1809</v>
      </c>
      <c r="L8" s="31"/>
      <c r="M8" s="19"/>
      <c r="N8" s="3"/>
      <c r="O8" s="3"/>
      <c r="P8" s="3"/>
      <c r="Q8" s="3"/>
      <c r="R8" s="3" t="s">
        <v>1</v>
      </c>
      <c r="S8" s="3"/>
      <c r="T8" s="3"/>
      <c r="U8" s="33"/>
      <c r="V8" s="19"/>
      <c r="W8" s="33"/>
      <c r="X8" s="19"/>
      <c r="Y8" s="3"/>
      <c r="Z8" s="3"/>
      <c r="AA8" s="3"/>
      <c r="AB8" s="3"/>
      <c r="AC8" s="33"/>
      <c r="AD8" s="33"/>
      <c r="AE8" s="151" t="str">
        <f>IF(OR(ISBLANK(J8),COUNTA(L8:AD8)&lt;=1),"",IF(COUNTA(L8:AD8)&gt;1,COUNTA(L8:AD8)))</f>
        <v/>
      </c>
      <c r="AF8" s="52" t="str">
        <f t="shared" ref="AF8:AF71" ca="1" si="3">IF(ISBLANK(J8),"",IF(AM8="X","X",IF(TODAY()&gt;=I8,"O","X")))</f>
        <v>O</v>
      </c>
      <c r="AG8" s="56" t="str">
        <f t="shared" ref="AG8:AG70" si="4">IF(ISBLANK(J8),"",IF(COUNTA(L8:AD8)=0,"지은이 찾을 수 없음",IF(COUNTA(L8:AD8)&gt;0,"미확인")))</f>
        <v>미확인</v>
      </c>
      <c r="AH8" s="54"/>
      <c r="AI8" s="38"/>
      <c r="AJ8" s="60"/>
      <c r="AK8" s="183"/>
      <c r="AL8" s="54" t="str">
        <f t="shared" ref="AL8:AL71" si="5">IF(ISBLANK(J8),"","O")</f>
        <v>O</v>
      </c>
      <c r="AM8" s="46"/>
      <c r="AN8" s="46"/>
      <c r="AO8" s="46"/>
      <c r="AP8" s="43"/>
    </row>
    <row r="9" spans="1:42" ht="18" customHeight="1" x14ac:dyDescent="0.3">
      <c r="A9" s="13">
        <f t="shared" ref="A9:A73" si="6">IF(ISBLANK(J9),"",0)</f>
        <v>0</v>
      </c>
      <c r="B9" s="120">
        <f t="shared" si="0"/>
        <v>1</v>
      </c>
      <c r="C9" s="55" t="str">
        <f t="shared" si="1"/>
        <v>2015.06.26</v>
      </c>
      <c r="D9" s="47"/>
      <c r="E9" s="172"/>
      <c r="F9" s="177" t="str">
        <f t="shared" ca="1" si="2"/>
        <v>국어국문학 연구의 현황과 과제: 2015.06.26.(금) 게시함.</v>
      </c>
      <c r="G9" s="26">
        <f t="shared" ref="G9:G72" si="7">IF(ISBLANK(J9),"",ROW()-7)</f>
        <v>2</v>
      </c>
      <c r="H9" s="29">
        <f>IF(ISBLANK(J9),"",IF(AND(I8&lt;&gt;I9),1,H8+1))</f>
        <v>1</v>
      </c>
      <c r="I9" s="18">
        <v>42181</v>
      </c>
      <c r="J9" s="23" t="s">
        <v>2</v>
      </c>
      <c r="K9" s="23" t="s">
        <v>293</v>
      </c>
      <c r="L9" s="32"/>
      <c r="M9" s="20"/>
      <c r="N9" s="5"/>
      <c r="O9" s="5"/>
      <c r="P9" s="5"/>
      <c r="Q9" s="5"/>
      <c r="R9" s="5" t="s">
        <v>3</v>
      </c>
      <c r="S9" s="5"/>
      <c r="T9" s="5"/>
      <c r="U9" s="34"/>
      <c r="V9" s="20"/>
      <c r="W9" s="34"/>
      <c r="X9" s="20"/>
      <c r="Y9" s="5"/>
      <c r="Z9" s="5"/>
      <c r="AA9" s="5"/>
      <c r="AB9" s="5"/>
      <c r="AC9" s="34"/>
      <c r="AD9" s="34"/>
      <c r="AE9" s="152" t="str">
        <f>IF(OR(ISBLANK(J9),COUNTA(L9:AD9)&lt;=1),"",IF(COUNTA(L9:AD9)&gt;1,COUNTA(L9:AD9)))</f>
        <v/>
      </c>
      <c r="AF9" s="53" t="str">
        <f t="shared" ca="1" si="3"/>
        <v>O</v>
      </c>
      <c r="AG9" s="56" t="str">
        <f t="shared" si="4"/>
        <v>미확인</v>
      </c>
      <c r="AH9" s="55"/>
      <c r="AI9" s="39"/>
      <c r="AJ9" s="61"/>
      <c r="AK9" s="181"/>
      <c r="AL9" s="55" t="str">
        <f t="shared" si="5"/>
        <v>O</v>
      </c>
      <c r="AM9" s="47"/>
      <c r="AN9" s="47"/>
      <c r="AO9" s="47"/>
      <c r="AP9" s="44"/>
    </row>
    <row r="10" spans="1:42" ht="18" customHeight="1" x14ac:dyDescent="0.3">
      <c r="A10" s="13">
        <f t="shared" si="6"/>
        <v>0</v>
      </c>
      <c r="B10" s="120">
        <f t="shared" si="0"/>
        <v>1</v>
      </c>
      <c r="C10" s="55" t="str">
        <f t="shared" si="1"/>
        <v>2015.06.27</v>
      </c>
      <c r="D10" s="47"/>
      <c r="E10" s="172"/>
      <c r="F10" s="177" t="str">
        <f t="shared" ca="1" si="2"/>
        <v>국어순화: 2015.06.27.(토) 게시함.</v>
      </c>
      <c r="G10" s="26">
        <f t="shared" si="7"/>
        <v>3</v>
      </c>
      <c r="H10" s="29">
        <f>IF(ISBLANK(J10),"",IF(AND(I9&lt;&gt;I10),1,H9+1))</f>
        <v>1</v>
      </c>
      <c r="I10" s="18">
        <v>42182</v>
      </c>
      <c r="J10" s="23" t="s">
        <v>4</v>
      </c>
      <c r="K10" s="23" t="s">
        <v>294</v>
      </c>
      <c r="L10" s="32"/>
      <c r="M10" s="20"/>
      <c r="N10" s="5"/>
      <c r="O10" s="5"/>
      <c r="P10" s="5"/>
      <c r="Q10" s="5"/>
      <c r="R10" s="5"/>
      <c r="S10" s="5"/>
      <c r="T10" s="5"/>
      <c r="U10" s="34"/>
      <c r="V10" s="20"/>
      <c r="W10" s="34"/>
      <c r="X10" s="20"/>
      <c r="Y10" s="5"/>
      <c r="Z10" s="5"/>
      <c r="AA10" s="5"/>
      <c r="AB10" s="5"/>
      <c r="AC10" s="34"/>
      <c r="AD10" s="34"/>
      <c r="AE10" s="152" t="str">
        <f>IF(OR(ISBLANK(J10),COUNTA(L10:AD10)&lt;=1),"",IF(COUNTA(L10:AD10)&gt;1,COUNTA(L10:AD10)))</f>
        <v/>
      </c>
      <c r="AF10" s="53" t="str">
        <f t="shared" ca="1" si="3"/>
        <v>O</v>
      </c>
      <c r="AG10" s="56" t="str">
        <f t="shared" si="4"/>
        <v>지은이 찾을 수 없음</v>
      </c>
      <c r="AH10" s="55"/>
      <c r="AI10" s="39"/>
      <c r="AJ10" s="61"/>
      <c r="AK10" s="181"/>
      <c r="AL10" s="55" t="str">
        <f t="shared" si="5"/>
        <v>O</v>
      </c>
      <c r="AM10" s="47"/>
      <c r="AN10" s="47"/>
      <c r="AO10" s="47"/>
      <c r="AP10" s="44"/>
    </row>
    <row r="11" spans="1:42" ht="18" customHeight="1" x14ac:dyDescent="0.3">
      <c r="A11" s="13">
        <f t="shared" si="6"/>
        <v>0</v>
      </c>
      <c r="B11" s="120">
        <f t="shared" si="0"/>
        <v>1</v>
      </c>
      <c r="C11" s="55" t="str">
        <f t="shared" si="1"/>
        <v>2015.06.30</v>
      </c>
      <c r="D11" s="47"/>
      <c r="E11" s="172"/>
      <c r="F11" s="177" t="str">
        <f t="shared" ca="1" si="2"/>
        <v>국어와 독어의 정서법에 반영된 표기원칙: 2015.06.30.(화) 게시함.</v>
      </c>
      <c r="G11" s="26">
        <f t="shared" si="7"/>
        <v>4</v>
      </c>
      <c r="H11" s="29">
        <f t="shared" ref="H11:H74" si="8">IF(ISBLANK(J11),"",IF(AND(I10&lt;&gt;I11),1,H10+1))</f>
        <v>1</v>
      </c>
      <c r="I11" s="18">
        <v>42185</v>
      </c>
      <c r="J11" s="23" t="s">
        <v>5</v>
      </c>
      <c r="K11" s="23" t="s">
        <v>295</v>
      </c>
      <c r="L11" s="32"/>
      <c r="M11" s="20"/>
      <c r="N11" s="5"/>
      <c r="O11" s="5"/>
      <c r="P11" s="5"/>
      <c r="Q11" s="5"/>
      <c r="R11" s="5"/>
      <c r="S11" s="5"/>
      <c r="T11" s="5"/>
      <c r="U11" s="34"/>
      <c r="V11" s="20"/>
      <c r="W11" s="34" t="s">
        <v>6</v>
      </c>
      <c r="X11" s="20"/>
      <c r="Y11" s="5"/>
      <c r="Z11" s="5"/>
      <c r="AA11" s="5"/>
      <c r="AB11" s="5"/>
      <c r="AC11" s="34"/>
      <c r="AD11" s="34"/>
      <c r="AE11" s="152" t="str">
        <f t="shared" ref="AE11:AE74" si="9">IF(OR(ISBLANK(J11),COUNTA(L11:AD11)&lt;=1),"",IF(COUNTA(L11:AD11)&gt;1,COUNTA(L11:AD11)))</f>
        <v/>
      </c>
      <c r="AF11" s="53" t="str">
        <f t="shared" ca="1" si="3"/>
        <v>O</v>
      </c>
      <c r="AG11" s="56" t="str">
        <f t="shared" si="4"/>
        <v>미확인</v>
      </c>
      <c r="AH11" s="55"/>
      <c r="AI11" s="39"/>
      <c r="AJ11" s="61"/>
      <c r="AK11" s="181"/>
      <c r="AL11" s="55" t="str">
        <f t="shared" si="5"/>
        <v>O</v>
      </c>
      <c r="AM11" s="47"/>
      <c r="AN11" s="47"/>
      <c r="AO11" s="47"/>
      <c r="AP11" s="44"/>
    </row>
    <row r="12" spans="1:42" ht="18" customHeight="1" x14ac:dyDescent="0.3">
      <c r="A12" s="13">
        <f t="shared" si="6"/>
        <v>0</v>
      </c>
      <c r="B12" s="120">
        <f t="shared" si="0"/>
        <v>1</v>
      </c>
      <c r="C12" s="55" t="str">
        <f t="shared" si="1"/>
        <v>2015.06.30</v>
      </c>
      <c r="D12" s="47"/>
      <c r="E12" s="172"/>
      <c r="F12" s="177" t="str">
        <f t="shared" ca="1" si="2"/>
        <v>국어의 격여과 회피 기제에 관하여: 2015.06.30.(화) 게시함.</v>
      </c>
      <c r="G12" s="26">
        <f t="shared" si="7"/>
        <v>5</v>
      </c>
      <c r="H12" s="29">
        <f t="shared" si="8"/>
        <v>2</v>
      </c>
      <c r="I12" s="18">
        <v>42185</v>
      </c>
      <c r="J12" s="23" t="s">
        <v>9</v>
      </c>
      <c r="K12" s="23" t="s">
        <v>297</v>
      </c>
      <c r="L12" s="32" t="s">
        <v>8</v>
      </c>
      <c r="M12" s="20"/>
      <c r="N12" s="5"/>
      <c r="O12" s="5"/>
      <c r="P12" s="5"/>
      <c r="Q12" s="5"/>
      <c r="R12" s="5"/>
      <c r="S12" s="5"/>
      <c r="T12" s="5"/>
      <c r="U12" s="34"/>
      <c r="V12" s="20"/>
      <c r="W12" s="34"/>
      <c r="X12" s="20"/>
      <c r="Y12" s="5"/>
      <c r="Z12" s="5"/>
      <c r="AA12" s="5"/>
      <c r="AB12" s="5"/>
      <c r="AC12" s="34"/>
      <c r="AD12" s="34"/>
      <c r="AE12" s="152" t="str">
        <f t="shared" si="9"/>
        <v/>
      </c>
      <c r="AF12" s="53" t="str">
        <f t="shared" ca="1" si="3"/>
        <v>O</v>
      </c>
      <c r="AG12" s="56" t="str">
        <f t="shared" si="4"/>
        <v>미확인</v>
      </c>
      <c r="AH12" s="55"/>
      <c r="AI12" s="39"/>
      <c r="AJ12" s="61"/>
      <c r="AK12" s="181"/>
      <c r="AL12" s="55" t="str">
        <f t="shared" si="5"/>
        <v>O</v>
      </c>
      <c r="AM12" s="47"/>
      <c r="AN12" s="47"/>
      <c r="AO12" s="47"/>
      <c r="AP12" s="44"/>
    </row>
    <row r="13" spans="1:42" ht="18" customHeight="1" x14ac:dyDescent="0.3">
      <c r="A13" s="13">
        <f t="shared" si="6"/>
        <v>0</v>
      </c>
      <c r="B13" s="120">
        <f t="shared" si="0"/>
        <v>1</v>
      </c>
      <c r="C13" s="55" t="str">
        <f t="shared" si="1"/>
        <v>2015.06.30</v>
      </c>
      <c r="D13" s="47"/>
      <c r="E13" s="172"/>
      <c r="F13" s="177" t="str">
        <f t="shared" ca="1" si="2"/>
        <v>국어의 관용 표현 연구: 2015.06.30.(화) 게시함.</v>
      </c>
      <c r="G13" s="26">
        <f t="shared" si="7"/>
        <v>6</v>
      </c>
      <c r="H13" s="29">
        <f t="shared" si="8"/>
        <v>3</v>
      </c>
      <c r="I13" s="18">
        <v>42185</v>
      </c>
      <c r="J13" s="23" t="s">
        <v>10</v>
      </c>
      <c r="K13" s="23" t="s">
        <v>298</v>
      </c>
      <c r="L13" s="32"/>
      <c r="M13" s="20"/>
      <c r="N13" s="5"/>
      <c r="O13" s="5"/>
      <c r="P13" s="5"/>
      <c r="Q13" s="5" t="s">
        <v>11</v>
      </c>
      <c r="R13" s="5"/>
      <c r="S13" s="5"/>
      <c r="T13" s="5"/>
      <c r="U13" s="34"/>
      <c r="V13" s="20"/>
      <c r="W13" s="34"/>
      <c r="X13" s="20"/>
      <c r="Y13" s="5"/>
      <c r="Z13" s="5"/>
      <c r="AA13" s="5"/>
      <c r="AB13" s="5"/>
      <c r="AC13" s="34"/>
      <c r="AD13" s="34"/>
      <c r="AE13" s="152" t="str">
        <f t="shared" si="9"/>
        <v/>
      </c>
      <c r="AF13" s="53" t="str">
        <f t="shared" ca="1" si="3"/>
        <v>O</v>
      </c>
      <c r="AG13" s="56" t="str">
        <f t="shared" si="4"/>
        <v>미확인</v>
      </c>
      <c r="AH13" s="55"/>
      <c r="AI13" s="39"/>
      <c r="AJ13" s="61"/>
      <c r="AK13" s="181"/>
      <c r="AL13" s="55" t="str">
        <f t="shared" si="5"/>
        <v>O</v>
      </c>
      <c r="AM13" s="47"/>
      <c r="AN13" s="47"/>
      <c r="AO13" s="47"/>
      <c r="AP13" s="44"/>
    </row>
    <row r="14" spans="1:42" ht="18" customHeight="1" x14ac:dyDescent="0.3">
      <c r="A14" s="13">
        <f t="shared" si="6"/>
        <v>0</v>
      </c>
      <c r="B14" s="120">
        <f t="shared" si="0"/>
        <v>1</v>
      </c>
      <c r="C14" s="55" t="str">
        <f t="shared" si="1"/>
        <v>2015.07.03</v>
      </c>
      <c r="D14" s="47"/>
      <c r="E14" s="172"/>
      <c r="F14" s="177" t="str">
        <f t="shared" ca="1" si="2"/>
        <v>국어의 기초 어휘 선정에 대한 연구. -신체 영역의 어휘를 중심으로: 2015.07.03.(금) 게시함.</v>
      </c>
      <c r="G14" s="26">
        <f t="shared" si="7"/>
        <v>7</v>
      </c>
      <c r="H14" s="29">
        <f t="shared" si="8"/>
        <v>1</v>
      </c>
      <c r="I14" s="18">
        <v>42188</v>
      </c>
      <c r="J14" s="23" t="s">
        <v>12</v>
      </c>
      <c r="K14" s="23" t="s">
        <v>299</v>
      </c>
      <c r="L14" s="32"/>
      <c r="M14" s="20"/>
      <c r="N14" s="5"/>
      <c r="O14" s="5"/>
      <c r="P14" s="5"/>
      <c r="Q14" s="5"/>
      <c r="R14" s="5"/>
      <c r="S14" s="5"/>
      <c r="T14" s="5"/>
      <c r="U14" s="34" t="s">
        <v>13</v>
      </c>
      <c r="V14" s="20"/>
      <c r="W14" s="34"/>
      <c r="X14" s="20"/>
      <c r="Y14" s="5"/>
      <c r="Z14" s="5"/>
      <c r="AA14" s="5"/>
      <c r="AB14" s="5"/>
      <c r="AC14" s="34"/>
      <c r="AD14" s="34"/>
      <c r="AE14" s="152" t="str">
        <f t="shared" si="9"/>
        <v/>
      </c>
      <c r="AF14" s="53" t="str">
        <f t="shared" ca="1" si="3"/>
        <v>O</v>
      </c>
      <c r="AG14" s="56" t="str">
        <f t="shared" si="4"/>
        <v>미확인</v>
      </c>
      <c r="AH14" s="55"/>
      <c r="AI14" s="39"/>
      <c r="AJ14" s="61"/>
      <c r="AK14" s="181"/>
      <c r="AL14" s="55" t="str">
        <f t="shared" si="5"/>
        <v>O</v>
      </c>
      <c r="AM14" s="47"/>
      <c r="AN14" s="47"/>
      <c r="AO14" s="47"/>
      <c r="AP14" s="44"/>
    </row>
    <row r="15" spans="1:42" ht="18" customHeight="1" x14ac:dyDescent="0.3">
      <c r="A15" s="13">
        <f>IF(ISBLANK(J15),"",0)</f>
        <v>0</v>
      </c>
      <c r="B15" s="120">
        <f t="shared" si="0"/>
        <v>1</v>
      </c>
      <c r="C15" s="55" t="str">
        <f t="shared" si="1"/>
        <v>2015.07.03</v>
      </c>
      <c r="D15" s="47"/>
      <c r="E15" s="172"/>
      <c r="F15" s="177" t="str">
        <f t="shared" ca="1" si="2"/>
        <v>국어의 로마자 표기법 (개정 시안)-시행되지 않는 것임: 2015.07.03.(금) 게시함.</v>
      </c>
      <c r="G15" s="26">
        <f t="shared" si="7"/>
        <v>8</v>
      </c>
      <c r="H15" s="29">
        <f t="shared" si="8"/>
        <v>2</v>
      </c>
      <c r="I15" s="18">
        <v>42188</v>
      </c>
      <c r="J15" s="23" t="s">
        <v>236</v>
      </c>
      <c r="K15" s="23" t="s">
        <v>300</v>
      </c>
      <c r="L15" s="191" t="str">
        <f>AK15</f>
        <v>국립국어원</v>
      </c>
      <c r="M15" s="20"/>
      <c r="N15" s="5"/>
      <c r="O15" s="5"/>
      <c r="P15" s="5"/>
      <c r="Q15" s="5"/>
      <c r="R15" s="5"/>
      <c r="S15" s="5"/>
      <c r="T15" s="5"/>
      <c r="U15" s="34"/>
      <c r="V15" s="20"/>
      <c r="W15" s="34"/>
      <c r="X15" s="20"/>
      <c r="Y15" s="5"/>
      <c r="Z15" s="5"/>
      <c r="AA15" s="5"/>
      <c r="AB15" s="5"/>
      <c r="AC15" s="34"/>
      <c r="AD15" s="34"/>
      <c r="AE15" s="152" t="str">
        <f t="shared" si="9"/>
        <v/>
      </c>
      <c r="AF15" s="53" t="str">
        <f t="shared" ca="1" si="3"/>
        <v>O</v>
      </c>
      <c r="AG15" s="56">
        <v>42230</v>
      </c>
      <c r="AH15" s="55" t="s">
        <v>2953</v>
      </c>
      <c r="AI15" s="39"/>
      <c r="AJ15" s="61"/>
      <c r="AK15" s="181" t="s">
        <v>2141</v>
      </c>
      <c r="AL15" s="55" t="str">
        <f t="shared" si="5"/>
        <v>O</v>
      </c>
      <c r="AM15" s="47"/>
      <c r="AN15" s="47"/>
      <c r="AO15" s="47"/>
      <c r="AP15" s="44"/>
    </row>
    <row r="16" spans="1:42" ht="18" customHeight="1" x14ac:dyDescent="0.3">
      <c r="A16" s="13">
        <f t="shared" si="6"/>
        <v>0</v>
      </c>
      <c r="B16" s="120">
        <f t="shared" si="0"/>
        <v>1</v>
      </c>
      <c r="C16" s="55" t="str">
        <f t="shared" si="1"/>
        <v>2015.07.03</v>
      </c>
      <c r="D16" s="47"/>
      <c r="E16" s="172"/>
      <c r="F16" s="177" t="str">
        <f t="shared" ca="1" si="2"/>
        <v>국어의 로마자 표기법 개정시안(2차 수정본, 6월): 2015.07.03.(금) 게시함.</v>
      </c>
      <c r="G16" s="26">
        <f t="shared" si="7"/>
        <v>9</v>
      </c>
      <c r="H16" s="29">
        <f t="shared" si="8"/>
        <v>3</v>
      </c>
      <c r="I16" s="18">
        <v>42188</v>
      </c>
      <c r="J16" s="23" t="s">
        <v>14</v>
      </c>
      <c r="K16" s="23" t="s">
        <v>301</v>
      </c>
      <c r="L16" s="191" t="str">
        <f>AK16</f>
        <v>국립국어원</v>
      </c>
      <c r="M16" s="20"/>
      <c r="N16" s="5"/>
      <c r="O16" s="5"/>
      <c r="P16" s="5"/>
      <c r="Q16" s="5"/>
      <c r="R16" s="5"/>
      <c r="S16" s="5"/>
      <c r="T16" s="5"/>
      <c r="U16" s="34"/>
      <c r="V16" s="20"/>
      <c r="W16" s="34"/>
      <c r="X16" s="20"/>
      <c r="Y16" s="5"/>
      <c r="Z16" s="5"/>
      <c r="AA16" s="5"/>
      <c r="AB16" s="5"/>
      <c r="AC16" s="34"/>
      <c r="AD16" s="34"/>
      <c r="AE16" s="152" t="str">
        <f t="shared" si="9"/>
        <v/>
      </c>
      <c r="AF16" s="53" t="str">
        <f t="shared" ca="1" si="3"/>
        <v>O</v>
      </c>
      <c r="AG16" s="56">
        <v>42230</v>
      </c>
      <c r="AH16" s="55" t="s">
        <v>2953</v>
      </c>
      <c r="AI16" s="39"/>
      <c r="AJ16" s="61"/>
      <c r="AK16" s="181" t="s">
        <v>2141</v>
      </c>
      <c r="AL16" s="55" t="str">
        <f t="shared" si="5"/>
        <v>O</v>
      </c>
      <c r="AM16" s="47"/>
      <c r="AN16" s="47"/>
      <c r="AO16" s="47"/>
      <c r="AP16" s="44"/>
    </row>
    <row r="17" spans="1:42" ht="18" customHeight="1" x14ac:dyDescent="0.3">
      <c r="A17" s="13">
        <f t="shared" si="6"/>
        <v>0</v>
      </c>
      <c r="B17" s="120">
        <f t="shared" si="0"/>
        <v>1</v>
      </c>
      <c r="C17" s="55" t="str">
        <f t="shared" si="1"/>
        <v>2015.07.04</v>
      </c>
      <c r="D17" s="47"/>
      <c r="E17" s="172"/>
      <c r="F17" s="177" t="str">
        <f t="shared" ca="1" si="2"/>
        <v>국어의 로마자 표기법(1984): 2015.07.04.(토) 게시함.</v>
      </c>
      <c r="G17" s="26">
        <f t="shared" si="7"/>
        <v>10</v>
      </c>
      <c r="H17" s="29">
        <f t="shared" si="8"/>
        <v>1</v>
      </c>
      <c r="I17" s="18">
        <v>42189</v>
      </c>
      <c r="J17" s="23" t="s">
        <v>15</v>
      </c>
      <c r="K17" s="158" t="s">
        <v>302</v>
      </c>
      <c r="L17" s="32" t="s">
        <v>2809</v>
      </c>
      <c r="M17" s="20"/>
      <c r="N17" s="5"/>
      <c r="O17" s="5"/>
      <c r="P17" s="5"/>
      <c r="Q17" s="5" t="s">
        <v>2810</v>
      </c>
      <c r="R17" s="5"/>
      <c r="S17" s="5"/>
      <c r="T17" s="5"/>
      <c r="U17" s="34"/>
      <c r="V17" s="20"/>
      <c r="W17" s="34"/>
      <c r="X17" s="20"/>
      <c r="Y17" s="5"/>
      <c r="Z17" s="5"/>
      <c r="AA17" s="5"/>
      <c r="AB17" s="5"/>
      <c r="AC17" s="34"/>
      <c r="AD17" s="34"/>
      <c r="AE17" s="152">
        <f t="shared" si="9"/>
        <v>2</v>
      </c>
      <c r="AF17" s="53" t="str">
        <f t="shared" ca="1" si="3"/>
        <v>O</v>
      </c>
      <c r="AG17" s="56">
        <v>42230</v>
      </c>
      <c r="AH17" s="55" t="s">
        <v>2953</v>
      </c>
      <c r="AI17" s="39"/>
      <c r="AJ17" s="61"/>
      <c r="AK17" s="181"/>
      <c r="AL17" s="55" t="str">
        <f t="shared" si="5"/>
        <v>O</v>
      </c>
      <c r="AM17" s="47"/>
      <c r="AN17" s="47"/>
      <c r="AO17" s="47"/>
      <c r="AP17" s="44"/>
    </row>
    <row r="18" spans="1:42" ht="18" customHeight="1" x14ac:dyDescent="0.3">
      <c r="A18" s="13">
        <f t="shared" si="6"/>
        <v>0</v>
      </c>
      <c r="B18" s="120">
        <f t="shared" si="0"/>
        <v>1</v>
      </c>
      <c r="C18" s="55" t="str">
        <f t="shared" si="1"/>
        <v>2015.07.04</v>
      </c>
      <c r="D18" s="47"/>
      <c r="E18" s="172"/>
      <c r="F18" s="177" t="str">
        <f t="shared" ca="1" si="2"/>
        <v>-을/를'이 나타나는 피동문 연구: 2015.07.04.(토) 게시함.</v>
      </c>
      <c r="G18" s="26">
        <f t="shared" si="7"/>
        <v>11</v>
      </c>
      <c r="H18" s="29">
        <f t="shared" si="8"/>
        <v>2</v>
      </c>
      <c r="I18" s="18">
        <v>42189</v>
      </c>
      <c r="J18" s="24" t="s">
        <v>1846</v>
      </c>
      <c r="K18" s="24" t="s">
        <v>1847</v>
      </c>
      <c r="L18" s="32"/>
      <c r="M18" s="20"/>
      <c r="N18" s="5"/>
      <c r="O18" s="5"/>
      <c r="P18" s="5"/>
      <c r="Q18" s="5"/>
      <c r="R18" s="5"/>
      <c r="S18" s="5"/>
      <c r="T18" s="5"/>
      <c r="U18" s="34" t="s">
        <v>16</v>
      </c>
      <c r="V18" s="20"/>
      <c r="W18" s="34"/>
      <c r="X18" s="20"/>
      <c r="Y18" s="5"/>
      <c r="Z18" s="5"/>
      <c r="AA18" s="5"/>
      <c r="AB18" s="5"/>
      <c r="AC18" s="34"/>
      <c r="AD18" s="34"/>
      <c r="AE18" s="152" t="str">
        <f t="shared" si="9"/>
        <v/>
      </c>
      <c r="AF18" s="53" t="str">
        <f t="shared" ca="1" si="3"/>
        <v>O</v>
      </c>
      <c r="AG18" s="56" t="str">
        <f t="shared" si="4"/>
        <v>미확인</v>
      </c>
      <c r="AH18" s="55"/>
      <c r="AI18" s="39"/>
      <c r="AJ18" s="61"/>
      <c r="AK18" s="181"/>
      <c r="AL18" s="55" t="str">
        <f t="shared" si="5"/>
        <v>O</v>
      </c>
      <c r="AM18" s="47"/>
      <c r="AN18" s="47"/>
      <c r="AO18" s="47"/>
      <c r="AP18" s="44"/>
    </row>
    <row r="19" spans="1:42" ht="18" customHeight="1" x14ac:dyDescent="0.3">
      <c r="A19" s="13">
        <f t="shared" si="6"/>
        <v>0</v>
      </c>
      <c r="B19" s="120">
        <f t="shared" si="0"/>
        <v>1</v>
      </c>
      <c r="C19" s="55" t="str">
        <f t="shared" si="1"/>
        <v>2015.07.04</v>
      </c>
      <c r="D19" s="47"/>
      <c r="E19" s="172"/>
      <c r="F19" s="177" t="str">
        <f t="shared" ca="1" si="2"/>
        <v>국어의 연결 어미 연구: 2015.07.04.(토) 게시함.</v>
      </c>
      <c r="G19" s="26">
        <f t="shared" si="7"/>
        <v>12</v>
      </c>
      <c r="H19" s="29">
        <f t="shared" si="8"/>
        <v>3</v>
      </c>
      <c r="I19" s="18">
        <v>42189</v>
      </c>
      <c r="J19" s="23" t="s">
        <v>18</v>
      </c>
      <c r="K19" s="23" t="s">
        <v>305</v>
      </c>
      <c r="L19" s="32"/>
      <c r="M19" s="20"/>
      <c r="N19" s="5"/>
      <c r="O19" s="5"/>
      <c r="P19" s="5"/>
      <c r="Q19" s="5"/>
      <c r="R19" s="5"/>
      <c r="S19" s="5"/>
      <c r="T19" s="5"/>
      <c r="U19" s="34" t="s">
        <v>17</v>
      </c>
      <c r="V19" s="20"/>
      <c r="W19" s="34"/>
      <c r="X19" s="20"/>
      <c r="Y19" s="5"/>
      <c r="Z19" s="5"/>
      <c r="AA19" s="5"/>
      <c r="AB19" s="5"/>
      <c r="AC19" s="34"/>
      <c r="AD19" s="34"/>
      <c r="AE19" s="152" t="str">
        <f t="shared" si="9"/>
        <v/>
      </c>
      <c r="AF19" s="53" t="str">
        <f t="shared" ca="1" si="3"/>
        <v>O</v>
      </c>
      <c r="AG19" s="56" t="str">
        <f t="shared" si="4"/>
        <v>미확인</v>
      </c>
      <c r="AH19" s="55"/>
      <c r="AI19" s="39"/>
      <c r="AJ19" s="61"/>
      <c r="AK19" s="181"/>
      <c r="AL19" s="55" t="str">
        <f t="shared" si="5"/>
        <v>O</v>
      </c>
      <c r="AM19" s="47"/>
      <c r="AN19" s="47"/>
      <c r="AO19" s="47"/>
      <c r="AP19" s="44"/>
    </row>
    <row r="20" spans="1:42" ht="18" customHeight="1" x14ac:dyDescent="0.3">
      <c r="A20" s="13">
        <f t="shared" si="6"/>
        <v>0</v>
      </c>
      <c r="B20" s="120">
        <f t="shared" si="0"/>
        <v>1</v>
      </c>
      <c r="C20" s="55" t="str">
        <f t="shared" si="1"/>
        <v>2015.07.06</v>
      </c>
      <c r="D20" s="47"/>
      <c r="E20" s="172"/>
      <c r="F20" s="177" t="str">
        <f t="shared" ca="1" si="2"/>
        <v>국어의 연어적 의미 연구: 2015.07.06.(월) 게시함.</v>
      </c>
      <c r="G20" s="26">
        <f t="shared" si="7"/>
        <v>13</v>
      </c>
      <c r="H20" s="29">
        <f t="shared" si="8"/>
        <v>1</v>
      </c>
      <c r="I20" s="18">
        <v>42191</v>
      </c>
      <c r="J20" s="23" t="s">
        <v>20</v>
      </c>
      <c r="K20" s="23" t="s">
        <v>306</v>
      </c>
      <c r="L20" s="32"/>
      <c r="M20" s="20"/>
      <c r="N20" s="5"/>
      <c r="O20" s="5"/>
      <c r="P20" s="5"/>
      <c r="Q20" s="5"/>
      <c r="R20" s="5"/>
      <c r="S20" s="5"/>
      <c r="T20" s="5"/>
      <c r="U20" s="34" t="s">
        <v>19</v>
      </c>
      <c r="V20" s="20"/>
      <c r="W20" s="34"/>
      <c r="X20" s="20"/>
      <c r="Y20" s="5"/>
      <c r="Z20" s="5"/>
      <c r="AA20" s="5"/>
      <c r="AB20" s="5"/>
      <c r="AC20" s="34"/>
      <c r="AD20" s="34"/>
      <c r="AE20" s="152" t="str">
        <f t="shared" si="9"/>
        <v/>
      </c>
      <c r="AF20" s="53" t="str">
        <f t="shared" ca="1" si="3"/>
        <v>O</v>
      </c>
      <c r="AG20" s="56" t="str">
        <f t="shared" si="4"/>
        <v>미확인</v>
      </c>
      <c r="AH20" s="55"/>
      <c r="AI20" s="39"/>
      <c r="AJ20" s="61"/>
      <c r="AK20" s="181"/>
      <c r="AL20" s="55" t="str">
        <f t="shared" si="5"/>
        <v>O</v>
      </c>
      <c r="AM20" s="47"/>
      <c r="AN20" s="47"/>
      <c r="AO20" s="47"/>
      <c r="AP20" s="44"/>
    </row>
    <row r="21" spans="1:42" ht="18" customHeight="1" x14ac:dyDescent="0.3">
      <c r="A21" s="13">
        <f t="shared" si="6"/>
        <v>0</v>
      </c>
      <c r="B21" s="120">
        <f t="shared" si="0"/>
        <v>1</v>
      </c>
      <c r="C21" s="55" t="str">
        <f t="shared" si="1"/>
        <v>2015.07.06</v>
      </c>
      <c r="D21" s="47"/>
      <c r="E21" s="172"/>
      <c r="F21" s="177" t="str">
        <f t="shared" ca="1" si="2"/>
        <v>국어의 접사 체계: 2015.07.06.(월) 게시함.</v>
      </c>
      <c r="G21" s="26">
        <f t="shared" si="7"/>
        <v>14</v>
      </c>
      <c r="H21" s="29">
        <f t="shared" si="8"/>
        <v>2</v>
      </c>
      <c r="I21" s="18">
        <v>42191</v>
      </c>
      <c r="J21" s="23" t="s">
        <v>21</v>
      </c>
      <c r="K21" s="23" t="s">
        <v>307</v>
      </c>
      <c r="L21" s="32"/>
      <c r="M21" s="20"/>
      <c r="N21" s="5"/>
      <c r="O21" s="5"/>
      <c r="P21" s="5"/>
      <c r="Q21" s="5"/>
      <c r="R21" s="5"/>
      <c r="S21" s="5"/>
      <c r="T21" s="5"/>
      <c r="U21" s="34"/>
      <c r="V21" s="20"/>
      <c r="W21" s="34"/>
      <c r="X21" s="20"/>
      <c r="Y21" s="5"/>
      <c r="Z21" s="5"/>
      <c r="AA21" s="5"/>
      <c r="AB21" s="5"/>
      <c r="AC21" s="34" t="s">
        <v>22</v>
      </c>
      <c r="AD21" s="34"/>
      <c r="AE21" s="152" t="str">
        <f t="shared" si="9"/>
        <v/>
      </c>
      <c r="AF21" s="53" t="str">
        <f t="shared" ca="1" si="3"/>
        <v>O</v>
      </c>
      <c r="AG21" s="56" t="str">
        <f t="shared" si="4"/>
        <v>미확인</v>
      </c>
      <c r="AH21" s="55"/>
      <c r="AI21" s="39"/>
      <c r="AJ21" s="61"/>
      <c r="AK21" s="181"/>
      <c r="AL21" s="55" t="str">
        <f t="shared" si="5"/>
        <v>O</v>
      </c>
      <c r="AM21" s="47"/>
      <c r="AN21" s="47"/>
      <c r="AO21" s="47"/>
      <c r="AP21" s="44"/>
    </row>
    <row r="22" spans="1:42" ht="18" customHeight="1" x14ac:dyDescent="0.3">
      <c r="A22" s="13">
        <f t="shared" si="6"/>
        <v>0</v>
      </c>
      <c r="B22" s="120">
        <f t="shared" si="0"/>
        <v>1</v>
      </c>
      <c r="C22" s="55" t="str">
        <f t="shared" si="1"/>
        <v>2015.07.06</v>
      </c>
      <c r="D22" s="47"/>
      <c r="E22" s="172"/>
      <c r="F22" s="177" t="str">
        <f t="shared" ca="1" si="2"/>
        <v>국어의 중목적격 구문의 구조에 대한 새로운 모색: 2015.07.06.(월) 게시함.</v>
      </c>
      <c r="G22" s="26">
        <f t="shared" si="7"/>
        <v>15</v>
      </c>
      <c r="H22" s="29">
        <f t="shared" si="8"/>
        <v>3</v>
      </c>
      <c r="I22" s="18">
        <v>42191</v>
      </c>
      <c r="J22" s="23" t="s">
        <v>23</v>
      </c>
      <c r="K22" s="23" t="s">
        <v>308</v>
      </c>
      <c r="L22" s="32" t="s">
        <v>24</v>
      </c>
      <c r="M22" s="20"/>
      <c r="N22" s="5"/>
      <c r="O22" s="5"/>
      <c r="P22" s="5"/>
      <c r="Q22" s="5"/>
      <c r="R22" s="5"/>
      <c r="S22" s="5"/>
      <c r="T22" s="5"/>
      <c r="U22" s="34"/>
      <c r="V22" s="20"/>
      <c r="W22" s="34"/>
      <c r="X22" s="20"/>
      <c r="Y22" s="5"/>
      <c r="Z22" s="5"/>
      <c r="AA22" s="5"/>
      <c r="AB22" s="5"/>
      <c r="AC22" s="34"/>
      <c r="AD22" s="34"/>
      <c r="AE22" s="152" t="str">
        <f t="shared" si="9"/>
        <v/>
      </c>
      <c r="AF22" s="53" t="str">
        <f t="shared" ca="1" si="3"/>
        <v>O</v>
      </c>
      <c r="AG22" s="56" t="str">
        <f t="shared" si="4"/>
        <v>미확인</v>
      </c>
      <c r="AH22" s="55"/>
      <c r="AI22" s="39"/>
      <c r="AJ22" s="61"/>
      <c r="AK22" s="181"/>
      <c r="AL22" s="55" t="str">
        <f t="shared" si="5"/>
        <v>O</v>
      </c>
      <c r="AM22" s="47"/>
      <c r="AN22" s="47"/>
      <c r="AO22" s="47"/>
      <c r="AP22" s="44"/>
    </row>
    <row r="23" spans="1:42" ht="18" customHeight="1" x14ac:dyDescent="0.3">
      <c r="A23" s="13">
        <f t="shared" si="6"/>
        <v>0</v>
      </c>
      <c r="B23" s="120">
        <f t="shared" si="0"/>
        <v>1</v>
      </c>
      <c r="C23" s="55" t="str">
        <f t="shared" si="1"/>
        <v>2015.07.07</v>
      </c>
      <c r="D23" s="47"/>
      <c r="E23" s="172"/>
      <c r="F23" s="177" t="str">
        <f t="shared" ca="1" si="2"/>
        <v>국어의 형태 구조 시론1: 2015.07.07.(화) 게시함.</v>
      </c>
      <c r="G23" s="26">
        <f t="shared" si="7"/>
        <v>16</v>
      </c>
      <c r="H23" s="29">
        <f t="shared" si="8"/>
        <v>1</v>
      </c>
      <c r="I23" s="18">
        <v>42192</v>
      </c>
      <c r="J23" s="23" t="s">
        <v>26</v>
      </c>
      <c r="K23" s="23" t="s">
        <v>309</v>
      </c>
      <c r="L23" s="32" t="s">
        <v>27</v>
      </c>
      <c r="M23" s="20"/>
      <c r="N23" s="5"/>
      <c r="O23" s="5"/>
      <c r="P23" s="5"/>
      <c r="Q23" s="5"/>
      <c r="R23" s="5"/>
      <c r="S23" s="5"/>
      <c r="T23" s="5"/>
      <c r="U23" s="34"/>
      <c r="V23" s="20"/>
      <c r="W23" s="34"/>
      <c r="X23" s="20"/>
      <c r="Y23" s="5"/>
      <c r="Z23" s="5"/>
      <c r="AA23" s="5"/>
      <c r="AB23" s="5"/>
      <c r="AC23" s="34"/>
      <c r="AD23" s="34"/>
      <c r="AE23" s="152" t="str">
        <f t="shared" si="9"/>
        <v/>
      </c>
      <c r="AF23" s="53" t="str">
        <f t="shared" ca="1" si="3"/>
        <v>O</v>
      </c>
      <c r="AG23" s="56" t="str">
        <f t="shared" si="4"/>
        <v>미확인</v>
      </c>
      <c r="AH23" s="55"/>
      <c r="AI23" s="39"/>
      <c r="AJ23" s="61"/>
      <c r="AK23" s="181"/>
      <c r="AL23" s="55" t="str">
        <f t="shared" si="5"/>
        <v>O</v>
      </c>
      <c r="AM23" s="47"/>
      <c r="AN23" s="47"/>
      <c r="AO23" s="47"/>
      <c r="AP23" s="44"/>
    </row>
    <row r="24" spans="1:42" ht="18" customHeight="1" x14ac:dyDescent="0.3">
      <c r="A24" s="13">
        <f t="shared" si="6"/>
        <v>0</v>
      </c>
      <c r="B24" s="120">
        <f t="shared" si="0"/>
        <v>1</v>
      </c>
      <c r="C24" s="55" t="str">
        <f t="shared" si="1"/>
        <v>2015.07.07</v>
      </c>
      <c r="D24" s="47"/>
      <c r="E24" s="172"/>
      <c r="F24" s="177" t="str">
        <f t="shared" ca="1" si="2"/>
        <v>국어의 보어에 대하여: 2015.07.07.(화) 게시함.</v>
      </c>
      <c r="G24" s="26">
        <f t="shared" si="7"/>
        <v>17</v>
      </c>
      <c r="H24" s="29">
        <f t="shared" si="8"/>
        <v>2</v>
      </c>
      <c r="I24" s="18">
        <v>42192</v>
      </c>
      <c r="J24" s="23" t="s">
        <v>28</v>
      </c>
      <c r="K24" s="23" t="s">
        <v>310</v>
      </c>
      <c r="L24" s="32"/>
      <c r="M24" s="20"/>
      <c r="N24" s="5"/>
      <c r="O24" s="5"/>
      <c r="P24" s="5"/>
      <c r="Q24" s="5"/>
      <c r="R24" s="5"/>
      <c r="S24" s="5"/>
      <c r="T24" s="5"/>
      <c r="U24" s="34"/>
      <c r="V24" s="20"/>
      <c r="W24" s="34"/>
      <c r="X24" s="20"/>
      <c r="Y24" s="5" t="s">
        <v>29</v>
      </c>
      <c r="Z24" s="5"/>
      <c r="AA24" s="5"/>
      <c r="AB24" s="5"/>
      <c r="AC24" s="34"/>
      <c r="AD24" s="34"/>
      <c r="AE24" s="152" t="str">
        <f t="shared" si="9"/>
        <v/>
      </c>
      <c r="AF24" s="53" t="str">
        <f t="shared" ca="1" si="3"/>
        <v>O</v>
      </c>
      <c r="AG24" s="56" t="str">
        <f t="shared" si="4"/>
        <v>미확인</v>
      </c>
      <c r="AH24" s="55"/>
      <c r="AI24" s="39"/>
      <c r="AJ24" s="61"/>
      <c r="AK24" s="181"/>
      <c r="AL24" s="55" t="str">
        <f t="shared" si="5"/>
        <v>O</v>
      </c>
      <c r="AM24" s="47"/>
      <c r="AN24" s="47"/>
      <c r="AO24" s="47"/>
      <c r="AP24" s="44"/>
    </row>
    <row r="25" spans="1:42" ht="18" customHeight="1" x14ac:dyDescent="0.3">
      <c r="A25" s="13">
        <f t="shared" si="6"/>
        <v>0</v>
      </c>
      <c r="B25" s="120">
        <f t="shared" si="0"/>
        <v>1</v>
      </c>
      <c r="C25" s="55" t="str">
        <f t="shared" si="1"/>
        <v>2015.07.07</v>
      </c>
      <c r="D25" s="47"/>
      <c r="E25" s="172"/>
      <c r="F25" s="177" t="str">
        <f t="shared" ca="1" si="2"/>
        <v>국어의 어근과 형태 분석: 2015.07.07.(화) 게시함.</v>
      </c>
      <c r="G25" s="26">
        <f t="shared" si="7"/>
        <v>18</v>
      </c>
      <c r="H25" s="29">
        <f t="shared" si="8"/>
        <v>3</v>
      </c>
      <c r="I25" s="18">
        <v>42192</v>
      </c>
      <c r="J25" s="23" t="s">
        <v>30</v>
      </c>
      <c r="K25" s="23" t="s">
        <v>311</v>
      </c>
      <c r="L25" s="32" t="s">
        <v>31</v>
      </c>
      <c r="M25" s="20"/>
      <c r="N25" s="5"/>
      <c r="O25" s="5"/>
      <c r="P25" s="5"/>
      <c r="Q25" s="5"/>
      <c r="R25" s="5"/>
      <c r="S25" s="5"/>
      <c r="T25" s="5"/>
      <c r="U25" s="34"/>
      <c r="V25" s="20"/>
      <c r="W25" s="34"/>
      <c r="X25" s="20"/>
      <c r="Y25" s="5"/>
      <c r="Z25" s="5"/>
      <c r="AA25" s="5"/>
      <c r="AB25" s="5"/>
      <c r="AC25" s="34"/>
      <c r="AD25" s="34"/>
      <c r="AE25" s="152" t="str">
        <f t="shared" si="9"/>
        <v/>
      </c>
      <c r="AF25" s="53" t="str">
        <f t="shared" ca="1" si="3"/>
        <v>O</v>
      </c>
      <c r="AG25" s="56" t="str">
        <f t="shared" si="4"/>
        <v>미확인</v>
      </c>
      <c r="AH25" s="55"/>
      <c r="AI25" s="39"/>
      <c r="AJ25" s="61"/>
      <c r="AK25" s="181"/>
      <c r="AL25" s="55" t="str">
        <f t="shared" si="5"/>
        <v>O</v>
      </c>
      <c r="AM25" s="47"/>
      <c r="AN25" s="47"/>
      <c r="AO25" s="47"/>
      <c r="AP25" s="44"/>
    </row>
    <row r="26" spans="1:42" ht="18" customHeight="1" x14ac:dyDescent="0.3">
      <c r="A26" s="13">
        <f t="shared" si="6"/>
        <v>0</v>
      </c>
      <c r="B26" s="120">
        <f t="shared" si="0"/>
        <v>1</v>
      </c>
      <c r="C26" s="55" t="str">
        <f t="shared" si="1"/>
        <v>2015.07.08</v>
      </c>
      <c r="D26" s="47"/>
      <c r="E26" s="172"/>
      <c r="F26" s="177" t="str">
        <f t="shared" ca="1" si="2"/>
        <v>국어의 자질계층수형도: 2015.07.08.(수) 게시함.</v>
      </c>
      <c r="G26" s="26">
        <f t="shared" si="7"/>
        <v>19</v>
      </c>
      <c r="H26" s="29">
        <f t="shared" si="8"/>
        <v>1</v>
      </c>
      <c r="I26" s="18">
        <v>42193</v>
      </c>
      <c r="J26" s="23" t="s">
        <v>32</v>
      </c>
      <c r="K26" s="23" t="s">
        <v>312</v>
      </c>
      <c r="L26" s="32" t="s">
        <v>33</v>
      </c>
      <c r="M26" s="20"/>
      <c r="N26" s="5"/>
      <c r="O26" s="5"/>
      <c r="P26" s="5"/>
      <c r="Q26" s="5"/>
      <c r="R26" s="5"/>
      <c r="S26" s="5"/>
      <c r="T26" s="5"/>
      <c r="U26" s="34"/>
      <c r="V26" s="20"/>
      <c r="W26" s="34"/>
      <c r="X26" s="20"/>
      <c r="Y26" s="5"/>
      <c r="Z26" s="5"/>
      <c r="AA26" s="5"/>
      <c r="AB26" s="5"/>
      <c r="AC26" s="34"/>
      <c r="AD26" s="34"/>
      <c r="AE26" s="152" t="str">
        <f t="shared" si="9"/>
        <v/>
      </c>
      <c r="AF26" s="53" t="str">
        <f t="shared" ca="1" si="3"/>
        <v>O</v>
      </c>
      <c r="AG26" s="56" t="str">
        <f t="shared" si="4"/>
        <v>미확인</v>
      </c>
      <c r="AH26" s="55"/>
      <c r="AI26" s="39"/>
      <c r="AJ26" s="61"/>
      <c r="AK26" s="181"/>
      <c r="AL26" s="55" t="str">
        <f t="shared" si="5"/>
        <v>O</v>
      </c>
      <c r="AM26" s="47"/>
      <c r="AN26" s="47"/>
      <c r="AO26" s="47"/>
      <c r="AP26" s="44"/>
    </row>
    <row r="27" spans="1:42" ht="18" customHeight="1" x14ac:dyDescent="0.3">
      <c r="A27" s="13">
        <f t="shared" si="6"/>
        <v>0</v>
      </c>
      <c r="B27" s="120">
        <f t="shared" si="0"/>
        <v>1</v>
      </c>
      <c r="C27" s="55" t="str">
        <f t="shared" si="1"/>
        <v>2015.07.08</v>
      </c>
      <c r="D27" s="47"/>
      <c r="E27" s="172"/>
      <c r="F27" s="177" t="str">
        <f t="shared" ca="1" si="2"/>
        <v>국어학의 앞날: 2015.07.08.(수) 게시함.</v>
      </c>
      <c r="G27" s="26">
        <f t="shared" si="7"/>
        <v>20</v>
      </c>
      <c r="H27" s="29">
        <f t="shared" si="8"/>
        <v>2</v>
      </c>
      <c r="I27" s="18">
        <v>42193</v>
      </c>
      <c r="J27" s="23" t="s">
        <v>34</v>
      </c>
      <c r="K27" s="23" t="s">
        <v>313</v>
      </c>
      <c r="L27" s="32"/>
      <c r="M27" s="20"/>
      <c r="N27" s="5"/>
      <c r="O27" s="5"/>
      <c r="P27" s="5"/>
      <c r="Q27" s="5"/>
      <c r="R27" s="5"/>
      <c r="S27" s="5"/>
      <c r="T27" s="5"/>
      <c r="U27" s="34"/>
      <c r="V27" s="20"/>
      <c r="W27" s="34"/>
      <c r="X27" s="20"/>
      <c r="Y27" s="5"/>
      <c r="Z27" s="5"/>
      <c r="AA27" s="5"/>
      <c r="AB27" s="5"/>
      <c r="AC27" s="34" t="s">
        <v>35</v>
      </c>
      <c r="AD27" s="34"/>
      <c r="AE27" s="152" t="str">
        <f t="shared" si="9"/>
        <v/>
      </c>
      <c r="AF27" s="53" t="str">
        <f t="shared" ca="1" si="3"/>
        <v>O</v>
      </c>
      <c r="AG27" s="56" t="str">
        <f t="shared" si="4"/>
        <v>미확인</v>
      </c>
      <c r="AH27" s="55"/>
      <c r="AI27" s="39"/>
      <c r="AJ27" s="61"/>
      <c r="AK27" s="181"/>
      <c r="AL27" s="55" t="str">
        <f t="shared" si="5"/>
        <v>O</v>
      </c>
      <c r="AM27" s="47"/>
      <c r="AN27" s="47"/>
      <c r="AO27" s="47"/>
      <c r="AP27" s="44"/>
    </row>
    <row r="28" spans="1:42" ht="18" customHeight="1" x14ac:dyDescent="0.3">
      <c r="A28" s="13">
        <f t="shared" si="6"/>
        <v>0</v>
      </c>
      <c r="B28" s="120">
        <f t="shared" si="0"/>
        <v>1</v>
      </c>
      <c r="C28" s="55" t="str">
        <f t="shared" si="1"/>
        <v>2015.07.08</v>
      </c>
      <c r="D28" s="47"/>
      <c r="E28" s="172"/>
      <c r="F28" s="177" t="str">
        <f t="shared" ca="1" si="2"/>
        <v>국어학사 연구와 자료발굴: 2015.07.08.(수) 게시함.</v>
      </c>
      <c r="G28" s="26">
        <f t="shared" si="7"/>
        <v>21</v>
      </c>
      <c r="H28" s="29">
        <f t="shared" si="8"/>
        <v>3</v>
      </c>
      <c r="I28" s="18">
        <v>42193</v>
      </c>
      <c r="J28" s="23" t="s">
        <v>36</v>
      </c>
      <c r="K28" s="23" t="s">
        <v>314</v>
      </c>
      <c r="L28" s="32"/>
      <c r="M28" s="20"/>
      <c r="N28" s="5"/>
      <c r="O28" s="5"/>
      <c r="P28" s="5"/>
      <c r="Q28" s="5"/>
      <c r="R28" s="5"/>
      <c r="S28" s="5"/>
      <c r="T28" s="5"/>
      <c r="U28" s="34" t="s">
        <v>37</v>
      </c>
      <c r="V28" s="20"/>
      <c r="W28" s="34"/>
      <c r="X28" s="20"/>
      <c r="Y28" s="5"/>
      <c r="Z28" s="5"/>
      <c r="AA28" s="5"/>
      <c r="AB28" s="5"/>
      <c r="AC28" s="34"/>
      <c r="AD28" s="34"/>
      <c r="AE28" s="152" t="str">
        <f t="shared" si="9"/>
        <v/>
      </c>
      <c r="AF28" s="53" t="str">
        <f t="shared" ca="1" si="3"/>
        <v>O</v>
      </c>
      <c r="AG28" s="56" t="str">
        <f t="shared" si="4"/>
        <v>미확인</v>
      </c>
      <c r="AH28" s="55"/>
      <c r="AI28" s="39"/>
      <c r="AJ28" s="61"/>
      <c r="AK28" s="181"/>
      <c r="AL28" s="55" t="str">
        <f t="shared" si="5"/>
        <v>O</v>
      </c>
      <c r="AM28" s="47"/>
      <c r="AN28" s="47"/>
      <c r="AO28" s="47"/>
      <c r="AP28" s="44"/>
    </row>
    <row r="29" spans="1:42" ht="18" customHeight="1" x14ac:dyDescent="0.3">
      <c r="A29" s="13">
        <f t="shared" si="6"/>
        <v>0</v>
      </c>
      <c r="B29" s="120">
        <f t="shared" si="0"/>
        <v>1</v>
      </c>
      <c r="C29" s="55" t="str">
        <f t="shared" si="1"/>
        <v>2015.07.09</v>
      </c>
      <c r="D29" s="47"/>
      <c r="E29" s="172"/>
      <c r="F29" s="177" t="str">
        <f t="shared" ca="1" si="2"/>
        <v>근대국어 논저 목록 및 목차: 2015.07.09.(목) 게시함.</v>
      </c>
      <c r="G29" s="26">
        <f t="shared" si="7"/>
        <v>22</v>
      </c>
      <c r="H29" s="29">
        <f t="shared" si="8"/>
        <v>1</v>
      </c>
      <c r="I29" s="18">
        <v>42194</v>
      </c>
      <c r="J29" s="23" t="s">
        <v>38</v>
      </c>
      <c r="K29" s="23" t="s">
        <v>315</v>
      </c>
      <c r="L29" s="32"/>
      <c r="M29" s="20"/>
      <c r="N29" s="5"/>
      <c r="O29" s="5"/>
      <c r="P29" s="5"/>
      <c r="Q29" s="5"/>
      <c r="R29" s="5"/>
      <c r="S29" s="5"/>
      <c r="T29" s="5"/>
      <c r="U29" s="34" t="s">
        <v>13</v>
      </c>
      <c r="V29" s="20"/>
      <c r="W29" s="34"/>
      <c r="X29" s="20"/>
      <c r="Y29" s="5" t="s">
        <v>39</v>
      </c>
      <c r="Z29" s="5"/>
      <c r="AA29" s="5"/>
      <c r="AB29" s="5"/>
      <c r="AC29" s="34" t="s">
        <v>40</v>
      </c>
      <c r="AD29" s="34"/>
      <c r="AE29" s="152">
        <f t="shared" si="9"/>
        <v>3</v>
      </c>
      <c r="AF29" s="53" t="str">
        <f t="shared" ca="1" si="3"/>
        <v>O</v>
      </c>
      <c r="AG29" s="56" t="str">
        <f t="shared" si="4"/>
        <v>미확인</v>
      </c>
      <c r="AH29" s="55"/>
      <c r="AI29" s="39"/>
      <c r="AJ29" s="61"/>
      <c r="AK29" s="181"/>
      <c r="AL29" s="55" t="str">
        <f t="shared" si="5"/>
        <v>O</v>
      </c>
      <c r="AM29" s="47"/>
      <c r="AN29" s="47"/>
      <c r="AO29" s="47"/>
      <c r="AP29" s="44"/>
    </row>
    <row r="30" spans="1:42" ht="18" customHeight="1" x14ac:dyDescent="0.3">
      <c r="A30" s="13">
        <f t="shared" si="6"/>
        <v>0</v>
      </c>
      <c r="B30" s="120">
        <f t="shared" si="0"/>
        <v>1</v>
      </c>
      <c r="C30" s="55" t="str">
        <f t="shared" si="1"/>
        <v>2015.07.09</v>
      </c>
      <c r="D30" s="47"/>
      <c r="E30" s="172"/>
      <c r="F30" s="177" t="str">
        <f t="shared" ca="1" si="2"/>
        <v>근대국어 어휘집 연구: 2015.07.09.(목) 게시함.</v>
      </c>
      <c r="G30" s="26">
        <f t="shared" si="7"/>
        <v>23</v>
      </c>
      <c r="H30" s="29">
        <f t="shared" si="8"/>
        <v>2</v>
      </c>
      <c r="I30" s="18">
        <v>42194</v>
      </c>
      <c r="J30" s="23" t="s">
        <v>41</v>
      </c>
      <c r="K30" s="23" t="s">
        <v>316</v>
      </c>
      <c r="L30" s="32"/>
      <c r="M30" s="20"/>
      <c r="N30" s="5"/>
      <c r="O30" s="5"/>
      <c r="P30" s="5"/>
      <c r="Q30" s="5"/>
      <c r="R30" s="5"/>
      <c r="S30" s="5"/>
      <c r="T30" s="5"/>
      <c r="U30" s="34" t="s">
        <v>42</v>
      </c>
      <c r="V30" s="20"/>
      <c r="W30" s="34"/>
      <c r="X30" s="20"/>
      <c r="Y30" s="5"/>
      <c r="Z30" s="5"/>
      <c r="AA30" s="5"/>
      <c r="AB30" s="5"/>
      <c r="AC30" s="34"/>
      <c r="AD30" s="34"/>
      <c r="AE30" s="152" t="str">
        <f t="shared" si="9"/>
        <v/>
      </c>
      <c r="AF30" s="53" t="str">
        <f t="shared" ca="1" si="3"/>
        <v>O</v>
      </c>
      <c r="AG30" s="56" t="str">
        <f t="shared" si="4"/>
        <v>미확인</v>
      </c>
      <c r="AH30" s="55"/>
      <c r="AI30" s="39"/>
      <c r="AJ30" s="61"/>
      <c r="AK30" s="181"/>
      <c r="AL30" s="55" t="str">
        <f t="shared" si="5"/>
        <v>O</v>
      </c>
      <c r="AM30" s="47"/>
      <c r="AN30" s="47"/>
      <c r="AO30" s="47"/>
      <c r="AP30" s="44"/>
    </row>
    <row r="31" spans="1:42" ht="18" customHeight="1" x14ac:dyDescent="0.3">
      <c r="A31" s="13">
        <f t="shared" si="6"/>
        <v>0</v>
      </c>
      <c r="B31" s="120">
        <f t="shared" si="0"/>
        <v>1</v>
      </c>
      <c r="C31" s="55" t="str">
        <f t="shared" si="1"/>
        <v>2015.07.09</v>
      </c>
      <c r="D31" s="47"/>
      <c r="E31" s="172"/>
      <c r="F31" s="177" t="str">
        <f t="shared" ca="1" si="2"/>
        <v>기계번역에서의 시제처리: 2015.07.09.(목) 게시함.</v>
      </c>
      <c r="G31" s="26">
        <f t="shared" si="7"/>
        <v>24</v>
      </c>
      <c r="H31" s="29">
        <f t="shared" si="8"/>
        <v>3</v>
      </c>
      <c r="I31" s="18">
        <v>42194</v>
      </c>
      <c r="J31" s="23" t="s">
        <v>44</v>
      </c>
      <c r="K31" s="23" t="s">
        <v>317</v>
      </c>
      <c r="L31" s="32" t="s">
        <v>43</v>
      </c>
      <c r="M31" s="20"/>
      <c r="N31" s="5"/>
      <c r="O31" s="5"/>
      <c r="P31" s="5"/>
      <c r="Q31" s="5"/>
      <c r="R31" s="5"/>
      <c r="S31" s="5"/>
      <c r="T31" s="5"/>
      <c r="U31" s="34"/>
      <c r="V31" s="20"/>
      <c r="W31" s="34"/>
      <c r="X31" s="20"/>
      <c r="Y31" s="5"/>
      <c r="Z31" s="5"/>
      <c r="AA31" s="5"/>
      <c r="AB31" s="5"/>
      <c r="AC31" s="34"/>
      <c r="AD31" s="34"/>
      <c r="AE31" s="152" t="str">
        <f t="shared" si="9"/>
        <v/>
      </c>
      <c r="AF31" s="53" t="str">
        <f t="shared" ca="1" si="3"/>
        <v>O</v>
      </c>
      <c r="AG31" s="56" t="str">
        <f t="shared" si="4"/>
        <v>미확인</v>
      </c>
      <c r="AH31" s="55"/>
      <c r="AI31" s="39"/>
      <c r="AJ31" s="61"/>
      <c r="AK31" s="181"/>
      <c r="AL31" s="55" t="str">
        <f t="shared" si="5"/>
        <v>O</v>
      </c>
      <c r="AM31" s="47"/>
      <c r="AN31" s="47"/>
      <c r="AO31" s="47"/>
      <c r="AP31" s="44"/>
    </row>
    <row r="32" spans="1:42" ht="18" customHeight="1" x14ac:dyDescent="0.3">
      <c r="A32" s="13">
        <f t="shared" si="6"/>
        <v>0</v>
      </c>
      <c r="B32" s="120">
        <f t="shared" si="0"/>
        <v>1</v>
      </c>
      <c r="C32" s="55" t="str">
        <f t="shared" si="1"/>
        <v>2015.07.10</v>
      </c>
      <c r="D32" s="47"/>
      <c r="E32" s="172"/>
      <c r="F32" s="177" t="str">
        <f t="shared" ca="1" si="2"/>
        <v>까지' '조차' '마저'의 의미 구조 분석: 2015.07.10.(금) 게시함.</v>
      </c>
      <c r="G32" s="26">
        <f t="shared" si="7"/>
        <v>25</v>
      </c>
      <c r="H32" s="29">
        <f t="shared" si="8"/>
        <v>1</v>
      </c>
      <c r="I32" s="18">
        <v>42195</v>
      </c>
      <c r="J32" s="24" t="s">
        <v>45</v>
      </c>
      <c r="K32" s="23" t="s">
        <v>318</v>
      </c>
      <c r="L32" s="32"/>
      <c r="M32" s="20"/>
      <c r="N32" s="5" t="s">
        <v>46</v>
      </c>
      <c r="O32" s="5"/>
      <c r="P32" s="5"/>
      <c r="Q32" s="5"/>
      <c r="R32" s="5"/>
      <c r="S32" s="5"/>
      <c r="T32" s="5"/>
      <c r="U32" s="34"/>
      <c r="V32" s="20"/>
      <c r="W32" s="34"/>
      <c r="X32" s="20"/>
      <c r="Y32" s="5"/>
      <c r="Z32" s="5"/>
      <c r="AA32" s="5"/>
      <c r="AB32" s="5"/>
      <c r="AC32" s="34"/>
      <c r="AD32" s="34"/>
      <c r="AE32" s="152" t="str">
        <f t="shared" si="9"/>
        <v/>
      </c>
      <c r="AF32" s="53" t="str">
        <f t="shared" ca="1" si="3"/>
        <v>O</v>
      </c>
      <c r="AG32" s="56" t="str">
        <f t="shared" si="4"/>
        <v>미확인</v>
      </c>
      <c r="AH32" s="55"/>
      <c r="AI32" s="39"/>
      <c r="AJ32" s="61"/>
      <c r="AK32" s="181"/>
      <c r="AL32" s="55" t="str">
        <f t="shared" si="5"/>
        <v>O</v>
      </c>
      <c r="AM32" s="47"/>
      <c r="AN32" s="47"/>
      <c r="AO32" s="47"/>
      <c r="AP32" s="44"/>
    </row>
    <row r="33" spans="1:42" ht="18" customHeight="1" x14ac:dyDescent="0.3">
      <c r="A33" s="13">
        <f t="shared" si="6"/>
        <v>0</v>
      </c>
      <c r="B33" s="120">
        <f t="shared" si="0"/>
        <v>1</v>
      </c>
      <c r="C33" s="55" t="str">
        <f t="shared" si="1"/>
        <v>2015.07.10</v>
      </c>
      <c r="D33" s="47"/>
      <c r="E33" s="172"/>
      <c r="F33" s="177" t="str">
        <f t="shared" ca="1" si="2"/>
        <v>꽃·풀·별의 성조론: 2015.07.10.(금) 게시함.</v>
      </c>
      <c r="G33" s="26">
        <f t="shared" si="7"/>
        <v>26</v>
      </c>
      <c r="H33" s="29">
        <f t="shared" si="8"/>
        <v>2</v>
      </c>
      <c r="I33" s="18">
        <v>42195</v>
      </c>
      <c r="J33" s="23" t="s">
        <v>47</v>
      </c>
      <c r="K33" s="23" t="s">
        <v>319</v>
      </c>
      <c r="L33" s="32" t="s">
        <v>48</v>
      </c>
      <c r="M33" s="20"/>
      <c r="N33" s="5"/>
      <c r="O33" s="5"/>
      <c r="P33" s="5"/>
      <c r="Q33" s="5"/>
      <c r="R33" s="5"/>
      <c r="S33" s="5"/>
      <c r="T33" s="5"/>
      <c r="U33" s="34"/>
      <c r="V33" s="20"/>
      <c r="W33" s="34"/>
      <c r="X33" s="20"/>
      <c r="Y33" s="5"/>
      <c r="Z33" s="5"/>
      <c r="AA33" s="5"/>
      <c r="AB33" s="5"/>
      <c r="AC33" s="34"/>
      <c r="AD33" s="34"/>
      <c r="AE33" s="152" t="str">
        <f t="shared" si="9"/>
        <v/>
      </c>
      <c r="AF33" s="53" t="str">
        <f t="shared" ca="1" si="3"/>
        <v>O</v>
      </c>
      <c r="AG33" s="56" t="str">
        <f t="shared" si="4"/>
        <v>미확인</v>
      </c>
      <c r="AH33" s="55"/>
      <c r="AI33" s="39"/>
      <c r="AJ33" s="61"/>
      <c r="AK33" s="181"/>
      <c r="AL33" s="55" t="str">
        <f t="shared" si="5"/>
        <v>O</v>
      </c>
      <c r="AM33" s="47"/>
      <c r="AN33" s="47"/>
      <c r="AO33" s="47"/>
      <c r="AP33" s="44"/>
    </row>
    <row r="34" spans="1:42" ht="18" customHeight="1" x14ac:dyDescent="0.3">
      <c r="A34" s="13">
        <f t="shared" si="6"/>
        <v>0</v>
      </c>
      <c r="B34" s="120">
        <f t="shared" si="0"/>
        <v>1</v>
      </c>
      <c r="C34" s="55" t="str">
        <f t="shared" si="1"/>
        <v>2015.07.10</v>
      </c>
      <c r="D34" s="47"/>
      <c r="E34" s="172"/>
      <c r="F34" s="177" t="str">
        <f t="shared" ca="1" si="2"/>
        <v>나와 국어 초분절음 연구의 첫걸음: 2015.07.10.(금) 게시함.</v>
      </c>
      <c r="G34" s="26">
        <f t="shared" si="7"/>
        <v>27</v>
      </c>
      <c r="H34" s="29">
        <f t="shared" si="8"/>
        <v>3</v>
      </c>
      <c r="I34" s="18">
        <v>42195</v>
      </c>
      <c r="J34" s="23" t="s">
        <v>49</v>
      </c>
      <c r="K34" s="23" t="s">
        <v>320</v>
      </c>
      <c r="L34" s="32" t="s">
        <v>50</v>
      </c>
      <c r="M34" s="20"/>
      <c r="N34" s="5"/>
      <c r="O34" s="5"/>
      <c r="P34" s="5"/>
      <c r="Q34" s="5"/>
      <c r="R34" s="5"/>
      <c r="S34" s="5"/>
      <c r="T34" s="5"/>
      <c r="U34" s="34"/>
      <c r="V34" s="20"/>
      <c r="W34" s="34"/>
      <c r="X34" s="20"/>
      <c r="Y34" s="5"/>
      <c r="Z34" s="5"/>
      <c r="AA34" s="5"/>
      <c r="AB34" s="5"/>
      <c r="AC34" s="34"/>
      <c r="AD34" s="34"/>
      <c r="AE34" s="152" t="str">
        <f t="shared" si="9"/>
        <v/>
      </c>
      <c r="AF34" s="53" t="str">
        <f t="shared" ca="1" si="3"/>
        <v>O</v>
      </c>
      <c r="AG34" s="56" t="str">
        <f t="shared" si="4"/>
        <v>미확인</v>
      </c>
      <c r="AH34" s="55"/>
      <c r="AI34" s="39"/>
      <c r="AJ34" s="61"/>
      <c r="AK34" s="181"/>
      <c r="AL34" s="55" t="str">
        <f t="shared" si="5"/>
        <v>O</v>
      </c>
      <c r="AM34" s="47"/>
      <c r="AN34" s="47"/>
      <c r="AO34" s="47"/>
      <c r="AP34" s="44"/>
    </row>
    <row r="35" spans="1:42" ht="18" customHeight="1" x14ac:dyDescent="0.3">
      <c r="A35" s="13">
        <f t="shared" si="6"/>
        <v>0</v>
      </c>
      <c r="B35" s="120">
        <f t="shared" si="0"/>
        <v>1</v>
      </c>
      <c r="C35" s="55" t="str">
        <f t="shared" si="1"/>
        <v>2015.07.11</v>
      </c>
      <c r="D35" s="47"/>
      <c r="E35" s="172"/>
      <c r="F35" s="177" t="str">
        <f t="shared" ca="1" si="2"/>
        <v>내포문에서의 주제화 제약과 정보 구조: 2015.07.11.(토) 게시함.</v>
      </c>
      <c r="G35" s="26">
        <f t="shared" si="7"/>
        <v>28</v>
      </c>
      <c r="H35" s="29">
        <f t="shared" si="8"/>
        <v>1</v>
      </c>
      <c r="I35" s="18">
        <v>42196</v>
      </c>
      <c r="J35" s="23" t="s">
        <v>51</v>
      </c>
      <c r="K35" s="23" t="s">
        <v>322</v>
      </c>
      <c r="L35" s="32"/>
      <c r="M35" s="20"/>
      <c r="N35" s="5"/>
      <c r="O35" s="5"/>
      <c r="P35" s="5"/>
      <c r="Q35" s="5"/>
      <c r="R35" s="5"/>
      <c r="S35" s="5"/>
      <c r="T35" s="5"/>
      <c r="U35" s="34"/>
      <c r="V35" s="20"/>
      <c r="W35" s="34"/>
      <c r="X35" s="20"/>
      <c r="Y35" s="5"/>
      <c r="Z35" s="5"/>
      <c r="AA35" s="5"/>
      <c r="AB35" s="5"/>
      <c r="AC35" s="34" t="s">
        <v>52</v>
      </c>
      <c r="AD35" s="34"/>
      <c r="AE35" s="152" t="str">
        <f t="shared" si="9"/>
        <v/>
      </c>
      <c r="AF35" s="53" t="str">
        <f t="shared" ca="1" si="3"/>
        <v>O</v>
      </c>
      <c r="AG35" s="56" t="str">
        <f t="shared" si="4"/>
        <v>미확인</v>
      </c>
      <c r="AH35" s="55"/>
      <c r="AI35" s="39"/>
      <c r="AJ35" s="61"/>
      <c r="AK35" s="181"/>
      <c r="AL35" s="55" t="str">
        <f t="shared" si="5"/>
        <v>O</v>
      </c>
      <c r="AM35" s="47"/>
      <c r="AN35" s="47"/>
      <c r="AO35" s="47"/>
      <c r="AP35" s="44"/>
    </row>
    <row r="36" spans="1:42" ht="18" customHeight="1" x14ac:dyDescent="0.3">
      <c r="A36" s="13">
        <f t="shared" si="6"/>
        <v>0</v>
      </c>
      <c r="B36" s="120">
        <f t="shared" si="0"/>
        <v>1</v>
      </c>
      <c r="C36" s="55" t="str">
        <f t="shared" si="1"/>
        <v>2015.07.11</v>
      </c>
      <c r="D36" s="47"/>
      <c r="E36" s="172"/>
      <c r="F36" s="177" t="str">
        <f t="shared" ca="1" si="2"/>
        <v>『노걸대』‧『박통사』에 보이는 “적”와 “저”의 용법 고찰: 2015.07.11.(토) 게시함.</v>
      </c>
      <c r="G36" s="26">
        <f t="shared" si="7"/>
        <v>29</v>
      </c>
      <c r="H36" s="29">
        <f t="shared" si="8"/>
        <v>2</v>
      </c>
      <c r="I36" s="18">
        <v>42196</v>
      </c>
      <c r="J36" s="23" t="s">
        <v>74</v>
      </c>
      <c r="K36" s="23" t="s">
        <v>323</v>
      </c>
      <c r="L36" s="32"/>
      <c r="M36" s="20"/>
      <c r="N36" s="5"/>
      <c r="O36" s="5"/>
      <c r="P36" s="5"/>
      <c r="Q36" s="5"/>
      <c r="R36" s="5"/>
      <c r="S36" s="5"/>
      <c r="T36" s="5"/>
      <c r="U36" s="34" t="s">
        <v>53</v>
      </c>
      <c r="V36" s="20"/>
      <c r="W36" s="34"/>
      <c r="X36" s="20"/>
      <c r="Y36" s="5"/>
      <c r="Z36" s="5"/>
      <c r="AA36" s="5"/>
      <c r="AB36" s="5"/>
      <c r="AC36" s="34"/>
      <c r="AD36" s="34"/>
      <c r="AE36" s="152" t="str">
        <f t="shared" si="9"/>
        <v/>
      </c>
      <c r="AF36" s="53" t="str">
        <f t="shared" ca="1" si="3"/>
        <v>O</v>
      </c>
      <c r="AG36" s="56" t="str">
        <f t="shared" si="4"/>
        <v>미확인</v>
      </c>
      <c r="AH36" s="55"/>
      <c r="AI36" s="39"/>
      <c r="AJ36" s="61"/>
      <c r="AK36" s="181"/>
      <c r="AL36" s="55" t="str">
        <f t="shared" si="5"/>
        <v>O</v>
      </c>
      <c r="AM36" s="47"/>
      <c r="AN36" s="47"/>
      <c r="AO36" s="47"/>
      <c r="AP36" s="44"/>
    </row>
    <row r="37" spans="1:42" ht="18" customHeight="1" x14ac:dyDescent="0.3">
      <c r="A37" s="13">
        <f t="shared" si="6"/>
        <v>0</v>
      </c>
      <c r="B37" s="120">
        <f t="shared" si="0"/>
        <v>1</v>
      </c>
      <c r="C37" s="55" t="str">
        <f t="shared" si="1"/>
        <v>2015.07.11</v>
      </c>
      <c r="D37" s="47"/>
      <c r="E37" s="172"/>
      <c r="F37" s="177" t="str">
        <f t="shared" ca="1" si="2"/>
        <v>&lt;노박집람&gt;과 &lt;노걸대&gt;·&lt;박통사&gt;의 구본: 2015.07.11.(토) 게시함.</v>
      </c>
      <c r="G37" s="26">
        <f t="shared" si="7"/>
        <v>30</v>
      </c>
      <c r="H37" s="29">
        <f t="shared" si="8"/>
        <v>3</v>
      </c>
      <c r="I37" s="18">
        <v>42196</v>
      </c>
      <c r="J37" s="23" t="s">
        <v>54</v>
      </c>
      <c r="K37" s="23" t="s">
        <v>324</v>
      </c>
      <c r="L37" s="32"/>
      <c r="M37" s="20"/>
      <c r="N37" s="5"/>
      <c r="O37" s="5"/>
      <c r="P37" s="5"/>
      <c r="Q37" s="5"/>
      <c r="R37" s="5"/>
      <c r="S37" s="5"/>
      <c r="T37" s="5"/>
      <c r="U37" s="34"/>
      <c r="V37" s="20"/>
      <c r="W37" s="34" t="s">
        <v>55</v>
      </c>
      <c r="X37" s="20"/>
      <c r="Y37" s="5"/>
      <c r="Z37" s="5"/>
      <c r="AA37" s="5"/>
      <c r="AB37" s="5"/>
      <c r="AC37" s="34"/>
      <c r="AD37" s="34"/>
      <c r="AE37" s="152" t="str">
        <f t="shared" si="9"/>
        <v/>
      </c>
      <c r="AF37" s="53" t="str">
        <f t="shared" ca="1" si="3"/>
        <v>O</v>
      </c>
      <c r="AG37" s="56" t="str">
        <f t="shared" si="4"/>
        <v>미확인</v>
      </c>
      <c r="AH37" s="55"/>
      <c r="AI37" s="39"/>
      <c r="AJ37" s="61"/>
      <c r="AK37" s="181"/>
      <c r="AL37" s="55" t="str">
        <f t="shared" si="5"/>
        <v>O</v>
      </c>
      <c r="AM37" s="47"/>
      <c r="AN37" s="47"/>
      <c r="AO37" s="47"/>
      <c r="AP37" s="44"/>
    </row>
    <row r="38" spans="1:42" ht="18" customHeight="1" x14ac:dyDescent="0.3">
      <c r="A38" s="13">
        <f t="shared" si="6"/>
        <v>0</v>
      </c>
      <c r="B38" s="120">
        <f t="shared" si="0"/>
        <v>1</v>
      </c>
      <c r="C38" s="55" t="str">
        <f t="shared" si="1"/>
        <v>2015.07.13</v>
      </c>
      <c r="D38" s="47"/>
      <c r="E38" s="172"/>
      <c r="F38" s="177" t="str">
        <f t="shared" ca="1" si="2"/>
        <v>논술 평가 기준 설정 연구: 2015.07.13.(월) 게시함.</v>
      </c>
      <c r="G38" s="26">
        <f t="shared" si="7"/>
        <v>31</v>
      </c>
      <c r="H38" s="29">
        <f t="shared" si="8"/>
        <v>1</v>
      </c>
      <c r="I38" s="18">
        <v>42198</v>
      </c>
      <c r="J38" s="23" t="s">
        <v>56</v>
      </c>
      <c r="K38" s="23" t="s">
        <v>325</v>
      </c>
      <c r="L38" s="32"/>
      <c r="M38" s="20"/>
      <c r="N38" s="5"/>
      <c r="O38" s="5"/>
      <c r="P38" s="5"/>
      <c r="Q38" s="5"/>
      <c r="R38" s="5"/>
      <c r="S38" s="5"/>
      <c r="T38" s="5"/>
      <c r="U38" s="34" t="s">
        <v>57</v>
      </c>
      <c r="V38" s="20"/>
      <c r="W38" s="34"/>
      <c r="X38" s="20"/>
      <c r="Y38" s="5"/>
      <c r="Z38" s="5"/>
      <c r="AA38" s="5"/>
      <c r="AB38" s="5"/>
      <c r="AC38" s="34"/>
      <c r="AD38" s="34"/>
      <c r="AE38" s="152" t="str">
        <f t="shared" si="9"/>
        <v/>
      </c>
      <c r="AF38" s="53" t="str">
        <f t="shared" ca="1" si="3"/>
        <v>O</v>
      </c>
      <c r="AG38" s="56" t="str">
        <f t="shared" si="4"/>
        <v>미확인</v>
      </c>
      <c r="AH38" s="55"/>
      <c r="AI38" s="39"/>
      <c r="AJ38" s="61"/>
      <c r="AK38" s="181"/>
      <c r="AL38" s="55" t="str">
        <f t="shared" si="5"/>
        <v>O</v>
      </c>
      <c r="AM38" s="47"/>
      <c r="AN38" s="47"/>
      <c r="AO38" s="47"/>
      <c r="AP38" s="44"/>
    </row>
    <row r="39" spans="1:42" ht="18" customHeight="1" x14ac:dyDescent="0.3">
      <c r="A39" s="13">
        <f t="shared" si="6"/>
        <v>0</v>
      </c>
      <c r="B39" s="120">
        <f t="shared" si="0"/>
        <v>1</v>
      </c>
      <c r="C39" s="55" t="str">
        <f t="shared" si="1"/>
        <v>2015.07.13</v>
      </c>
      <c r="D39" s="47"/>
      <c r="E39" s="172"/>
      <c r="F39" s="177" t="str">
        <f t="shared" ca="1" si="2"/>
        <v>-는' 주제화에 대한 생성언어학(HPSG)적 분석: 2015.07.13.(월) 게시함.</v>
      </c>
      <c r="G39" s="26">
        <f t="shared" si="7"/>
        <v>32</v>
      </c>
      <c r="H39" s="29">
        <f t="shared" si="8"/>
        <v>2</v>
      </c>
      <c r="I39" s="18">
        <v>42198</v>
      </c>
      <c r="J39" s="24" t="s">
        <v>58</v>
      </c>
      <c r="K39" s="23" t="s">
        <v>326</v>
      </c>
      <c r="L39" s="32"/>
      <c r="M39" s="20"/>
      <c r="N39" s="5"/>
      <c r="O39" s="5"/>
      <c r="P39" s="5"/>
      <c r="Q39" s="5"/>
      <c r="R39" s="5"/>
      <c r="S39" s="5"/>
      <c r="T39" s="5" t="s">
        <v>59</v>
      </c>
      <c r="U39" s="34"/>
      <c r="V39" s="20"/>
      <c r="W39" s="34"/>
      <c r="X39" s="20"/>
      <c r="Y39" s="5"/>
      <c r="Z39" s="5"/>
      <c r="AA39" s="5"/>
      <c r="AB39" s="5"/>
      <c r="AC39" s="34"/>
      <c r="AD39" s="34"/>
      <c r="AE39" s="152" t="str">
        <f t="shared" si="9"/>
        <v/>
      </c>
      <c r="AF39" s="53" t="str">
        <f t="shared" ca="1" si="3"/>
        <v>O</v>
      </c>
      <c r="AG39" s="56" t="str">
        <f t="shared" si="4"/>
        <v>미확인</v>
      </c>
      <c r="AH39" s="55"/>
      <c r="AI39" s="39"/>
      <c r="AJ39" s="61"/>
      <c r="AK39" s="181"/>
      <c r="AL39" s="55" t="str">
        <f t="shared" si="5"/>
        <v>O</v>
      </c>
      <c r="AM39" s="47"/>
      <c r="AN39" s="47"/>
      <c r="AO39" s="47"/>
      <c r="AP39" s="44"/>
    </row>
    <row r="40" spans="1:42" ht="18" customHeight="1" x14ac:dyDescent="0.3">
      <c r="A40" s="13">
        <f t="shared" si="6"/>
        <v>0</v>
      </c>
      <c r="B40" s="120">
        <f t="shared" si="0"/>
        <v>1</v>
      </c>
      <c r="C40" s="55" t="str">
        <f t="shared" si="1"/>
        <v>2015.07.13</v>
      </c>
      <c r="D40" s="47"/>
      <c r="E40" s="172"/>
      <c r="F40" s="177" t="str">
        <f t="shared" ca="1" si="2"/>
        <v>단어 의미의 구성과 의미 확장 원리: 2015.07.13.(월) 게시함.</v>
      </c>
      <c r="G40" s="26">
        <f t="shared" si="7"/>
        <v>33</v>
      </c>
      <c r="H40" s="29">
        <f t="shared" si="8"/>
        <v>3</v>
      </c>
      <c r="I40" s="18">
        <v>42198</v>
      </c>
      <c r="J40" s="23" t="s">
        <v>60</v>
      </c>
      <c r="K40" s="23" t="s">
        <v>327</v>
      </c>
      <c r="L40" s="32"/>
      <c r="M40" s="20"/>
      <c r="N40" s="5"/>
      <c r="O40" s="5"/>
      <c r="P40" s="5"/>
      <c r="Q40" s="5"/>
      <c r="R40" s="5"/>
      <c r="S40" s="5"/>
      <c r="T40" s="5"/>
      <c r="U40" s="34"/>
      <c r="V40" s="20"/>
      <c r="W40" s="34"/>
      <c r="X40" s="20"/>
      <c r="Y40" s="5" t="s">
        <v>61</v>
      </c>
      <c r="Z40" s="5"/>
      <c r="AA40" s="5"/>
      <c r="AB40" s="5"/>
      <c r="AC40" s="34"/>
      <c r="AD40" s="34"/>
      <c r="AE40" s="152" t="str">
        <f t="shared" si="9"/>
        <v/>
      </c>
      <c r="AF40" s="53" t="str">
        <f t="shared" ca="1" si="3"/>
        <v>O</v>
      </c>
      <c r="AG40" s="56" t="str">
        <f t="shared" si="4"/>
        <v>미확인</v>
      </c>
      <c r="AH40" s="55"/>
      <c r="AI40" s="39"/>
      <c r="AJ40" s="61"/>
      <c r="AK40" s="181"/>
      <c r="AL40" s="55" t="str">
        <f t="shared" si="5"/>
        <v>O</v>
      </c>
      <c r="AM40" s="47"/>
      <c r="AN40" s="47"/>
      <c r="AO40" s="47"/>
      <c r="AP40" s="44"/>
    </row>
    <row r="41" spans="1:42" ht="18" customHeight="1" x14ac:dyDescent="0.3">
      <c r="A41" s="13">
        <f t="shared" si="6"/>
        <v>0</v>
      </c>
      <c r="B41" s="120">
        <f t="shared" si="0"/>
        <v>1</v>
      </c>
      <c r="C41" s="55" t="str">
        <f t="shared" si="1"/>
        <v>2015.07.13</v>
      </c>
      <c r="D41" s="47"/>
      <c r="E41" s="172"/>
      <c r="F41" s="177" t="str">
        <f t="shared" ca="1" si="2"/>
        <v>단위성 명사에 대하여: 2015.07.13.(월) 게시함.</v>
      </c>
      <c r="G41" s="26">
        <f t="shared" si="7"/>
        <v>34</v>
      </c>
      <c r="H41" s="29">
        <f t="shared" si="8"/>
        <v>4</v>
      </c>
      <c r="I41" s="18">
        <v>42198</v>
      </c>
      <c r="J41" s="23" t="s">
        <v>75</v>
      </c>
      <c r="K41" s="23" t="s">
        <v>328</v>
      </c>
      <c r="L41" s="32"/>
      <c r="M41" s="20"/>
      <c r="N41" s="5"/>
      <c r="O41" s="5"/>
      <c r="P41" s="5"/>
      <c r="Q41" s="5"/>
      <c r="R41" s="5"/>
      <c r="S41" s="5"/>
      <c r="T41" s="5"/>
      <c r="U41" s="34"/>
      <c r="V41" s="20"/>
      <c r="W41" s="34"/>
      <c r="X41" s="20"/>
      <c r="Y41" s="5" t="s">
        <v>39</v>
      </c>
      <c r="Z41" s="5"/>
      <c r="AA41" s="5"/>
      <c r="AB41" s="5"/>
      <c r="AC41" s="34"/>
      <c r="AD41" s="34"/>
      <c r="AE41" s="152" t="str">
        <f t="shared" si="9"/>
        <v/>
      </c>
      <c r="AF41" s="53" t="str">
        <f t="shared" ca="1" si="3"/>
        <v>O</v>
      </c>
      <c r="AG41" s="56" t="str">
        <f t="shared" si="4"/>
        <v>미확인</v>
      </c>
      <c r="AH41" s="55"/>
      <c r="AI41" s="39"/>
      <c r="AJ41" s="61"/>
      <c r="AK41" s="181"/>
      <c r="AL41" s="55" t="str">
        <f t="shared" si="5"/>
        <v>O</v>
      </c>
      <c r="AM41" s="47"/>
      <c r="AN41" s="47"/>
      <c r="AO41" s="47"/>
      <c r="AP41" s="44"/>
    </row>
    <row r="42" spans="1:42" ht="18" customHeight="1" x14ac:dyDescent="0.3">
      <c r="A42" s="13">
        <f t="shared" si="6"/>
        <v>0</v>
      </c>
      <c r="B42" s="120">
        <f t="shared" si="0"/>
        <v>1</v>
      </c>
      <c r="C42" s="55" t="str">
        <f t="shared" si="1"/>
        <v>2015.07.13</v>
      </c>
      <c r="D42" s="47"/>
      <c r="E42" s="172"/>
      <c r="F42" s="177" t="str">
        <f t="shared" ca="1" si="2"/>
        <v>대다, 가다, 보다, 서다, 들다'의 의미에 대하여: 2015.07.13.(월) 게시함.</v>
      </c>
      <c r="G42" s="26">
        <f t="shared" si="7"/>
        <v>35</v>
      </c>
      <c r="H42" s="29">
        <f t="shared" si="8"/>
        <v>5</v>
      </c>
      <c r="I42" s="18">
        <v>42198</v>
      </c>
      <c r="J42" s="24" t="s">
        <v>76</v>
      </c>
      <c r="K42" s="23" t="s">
        <v>329</v>
      </c>
      <c r="L42" s="32"/>
      <c r="M42" s="20"/>
      <c r="N42" s="5"/>
      <c r="O42" s="5"/>
      <c r="P42" s="5"/>
      <c r="Q42" s="5"/>
      <c r="R42" s="5" t="s">
        <v>1</v>
      </c>
      <c r="S42" s="5"/>
      <c r="T42" s="5"/>
      <c r="U42" s="34"/>
      <c r="V42" s="20"/>
      <c r="W42" s="34"/>
      <c r="X42" s="20"/>
      <c r="Y42" s="5"/>
      <c r="Z42" s="5"/>
      <c r="AA42" s="5"/>
      <c r="AB42" s="5"/>
      <c r="AC42" s="34"/>
      <c r="AD42" s="34"/>
      <c r="AE42" s="152" t="str">
        <f t="shared" si="9"/>
        <v/>
      </c>
      <c r="AF42" s="53" t="str">
        <f t="shared" ca="1" si="3"/>
        <v>O</v>
      </c>
      <c r="AG42" s="56" t="str">
        <f t="shared" si="4"/>
        <v>미확인</v>
      </c>
      <c r="AH42" s="55"/>
      <c r="AI42" s="39"/>
      <c r="AJ42" s="61"/>
      <c r="AK42" s="181"/>
      <c r="AL42" s="55" t="str">
        <f t="shared" si="5"/>
        <v>O</v>
      </c>
      <c r="AM42" s="47"/>
      <c r="AN42" s="47"/>
      <c r="AO42" s="47"/>
      <c r="AP42" s="44"/>
    </row>
    <row r="43" spans="1:42" ht="18" customHeight="1" x14ac:dyDescent="0.3">
      <c r="A43" s="13">
        <f t="shared" si="6"/>
        <v>0</v>
      </c>
      <c r="B43" s="120">
        <f t="shared" si="0"/>
        <v>1</v>
      </c>
      <c r="C43" s="55" t="str">
        <f t="shared" si="1"/>
        <v>2015.07.13</v>
      </c>
      <c r="D43" s="47"/>
      <c r="E43" s="172"/>
      <c r="F43" s="177" t="str">
        <f t="shared" ca="1" si="2"/>
        <v>대우 표시 어휘의 사적인 연구: 2015.07.13.(월) 게시함.</v>
      </c>
      <c r="G43" s="26">
        <f t="shared" si="7"/>
        <v>36</v>
      </c>
      <c r="H43" s="29">
        <f t="shared" si="8"/>
        <v>6</v>
      </c>
      <c r="I43" s="18">
        <v>42198</v>
      </c>
      <c r="J43" s="23" t="s">
        <v>77</v>
      </c>
      <c r="K43" s="23" t="s">
        <v>330</v>
      </c>
      <c r="L43" s="32" t="s">
        <v>7</v>
      </c>
      <c r="M43" s="20"/>
      <c r="N43" s="5"/>
      <c r="O43" s="5"/>
      <c r="P43" s="5"/>
      <c r="Q43" s="5"/>
      <c r="R43" s="5"/>
      <c r="S43" s="5"/>
      <c r="T43" s="5"/>
      <c r="U43" s="34"/>
      <c r="V43" s="20"/>
      <c r="W43" s="34"/>
      <c r="X43" s="20"/>
      <c r="Y43" s="5"/>
      <c r="Z43" s="5"/>
      <c r="AA43" s="5"/>
      <c r="AB43" s="5"/>
      <c r="AC43" s="34"/>
      <c r="AD43" s="34"/>
      <c r="AE43" s="152" t="str">
        <f t="shared" si="9"/>
        <v/>
      </c>
      <c r="AF43" s="53" t="str">
        <f t="shared" ca="1" si="3"/>
        <v>O</v>
      </c>
      <c r="AG43" s="56" t="str">
        <f t="shared" si="4"/>
        <v>미확인</v>
      </c>
      <c r="AH43" s="55"/>
      <c r="AI43" s="39"/>
      <c r="AJ43" s="61"/>
      <c r="AK43" s="181"/>
      <c r="AL43" s="55" t="str">
        <f t="shared" si="5"/>
        <v>O</v>
      </c>
      <c r="AM43" s="47"/>
      <c r="AN43" s="47"/>
      <c r="AO43" s="47"/>
      <c r="AP43" s="44"/>
    </row>
    <row r="44" spans="1:42" ht="18" customHeight="1" x14ac:dyDescent="0.3">
      <c r="A44" s="13">
        <f t="shared" si="6"/>
        <v>0</v>
      </c>
      <c r="B44" s="120">
        <f t="shared" si="0"/>
        <v>1</v>
      </c>
      <c r="C44" s="55" t="str">
        <f t="shared" si="1"/>
        <v>2015.07.14</v>
      </c>
      <c r="D44" s="47"/>
      <c r="E44" s="172"/>
      <c r="F44" s="177" t="str">
        <f t="shared" ca="1" si="2"/>
        <v>독립신문 47호(1897.4.22): 2015.07.14.(화) 게시함.</v>
      </c>
      <c r="G44" s="26">
        <f t="shared" si="7"/>
        <v>37</v>
      </c>
      <c r="H44" s="29">
        <f t="shared" si="8"/>
        <v>1</v>
      </c>
      <c r="I44" s="18">
        <v>42199</v>
      </c>
      <c r="J44" s="23" t="s">
        <v>78</v>
      </c>
      <c r="K44" s="23" t="s">
        <v>331</v>
      </c>
      <c r="L44" s="32"/>
      <c r="M44" s="20"/>
      <c r="N44" s="5"/>
      <c r="O44" s="5"/>
      <c r="P44" s="5"/>
      <c r="Q44" s="5"/>
      <c r="R44" s="5"/>
      <c r="S44" s="5"/>
      <c r="T44" s="5"/>
      <c r="U44" s="34"/>
      <c r="V44" s="20"/>
      <c r="W44" s="34"/>
      <c r="X44" s="20"/>
      <c r="Y44" s="5"/>
      <c r="Z44" s="5"/>
      <c r="AA44" s="5"/>
      <c r="AB44" s="5"/>
      <c r="AC44" s="34"/>
      <c r="AD44" s="34"/>
      <c r="AE44" s="152" t="str">
        <f t="shared" si="9"/>
        <v/>
      </c>
      <c r="AF44" s="53" t="str">
        <f t="shared" ca="1" si="3"/>
        <v>O</v>
      </c>
      <c r="AG44" s="56" t="str">
        <f t="shared" si="4"/>
        <v>지은이 찾을 수 없음</v>
      </c>
      <c r="AH44" s="55"/>
      <c r="AI44" s="39"/>
      <c r="AJ44" s="61"/>
      <c r="AK44" s="181"/>
      <c r="AL44" s="55" t="str">
        <f t="shared" si="5"/>
        <v>O</v>
      </c>
      <c r="AM44" s="47"/>
      <c r="AN44" s="47"/>
      <c r="AO44" s="47"/>
      <c r="AP44" s="44"/>
    </row>
    <row r="45" spans="1:42" ht="18" customHeight="1" x14ac:dyDescent="0.3">
      <c r="A45" s="13">
        <f t="shared" si="6"/>
        <v>0</v>
      </c>
      <c r="B45" s="120">
        <f t="shared" si="0"/>
        <v>1</v>
      </c>
      <c r="C45" s="55" t="str">
        <f t="shared" si="1"/>
        <v>2015.07.14</v>
      </c>
      <c r="D45" s="47"/>
      <c r="E45" s="172"/>
      <c r="F45" s="177" t="str">
        <f t="shared" ca="1" si="2"/>
        <v>「동국정운」의 편운에 대하여: 2015.07.14.(화) 게시함.</v>
      </c>
      <c r="G45" s="26">
        <f t="shared" si="7"/>
        <v>38</v>
      </c>
      <c r="H45" s="29">
        <f t="shared" si="8"/>
        <v>2</v>
      </c>
      <c r="I45" s="18">
        <v>42199</v>
      </c>
      <c r="J45" s="23" t="s">
        <v>333</v>
      </c>
      <c r="K45" s="23" t="s">
        <v>332</v>
      </c>
      <c r="L45" s="32" t="s">
        <v>79</v>
      </c>
      <c r="M45" s="20"/>
      <c r="N45" s="5"/>
      <c r="O45" s="5"/>
      <c r="P45" s="5"/>
      <c r="Q45" s="5"/>
      <c r="R45" s="5"/>
      <c r="S45" s="5"/>
      <c r="T45" s="5"/>
      <c r="U45" s="34"/>
      <c r="V45" s="20"/>
      <c r="W45" s="34"/>
      <c r="X45" s="20"/>
      <c r="Y45" s="5"/>
      <c r="Z45" s="5"/>
      <c r="AA45" s="5"/>
      <c r="AB45" s="5"/>
      <c r="AC45" s="34"/>
      <c r="AD45" s="34"/>
      <c r="AE45" s="152" t="str">
        <f t="shared" si="9"/>
        <v/>
      </c>
      <c r="AF45" s="53" t="str">
        <f t="shared" ca="1" si="3"/>
        <v>O</v>
      </c>
      <c r="AG45" s="56" t="str">
        <f t="shared" si="4"/>
        <v>미확인</v>
      </c>
      <c r="AH45" s="55"/>
      <c r="AI45" s="39"/>
      <c r="AJ45" s="61"/>
      <c r="AK45" s="181"/>
      <c r="AL45" s="55" t="str">
        <f t="shared" si="5"/>
        <v>O</v>
      </c>
      <c r="AM45" s="47"/>
      <c r="AN45" s="47"/>
      <c r="AO45" s="47"/>
      <c r="AP45" s="44"/>
    </row>
    <row r="46" spans="1:42" ht="18" customHeight="1" x14ac:dyDescent="0.3">
      <c r="A46" s="13">
        <f t="shared" si="6"/>
        <v>0</v>
      </c>
      <c r="B46" s="120">
        <f t="shared" si="0"/>
        <v>1</v>
      </c>
      <c r="C46" s="55" t="str">
        <f t="shared" si="1"/>
        <v>2015.07.14</v>
      </c>
      <c r="D46" s="47"/>
      <c r="E46" s="172"/>
      <c r="F46" s="177" t="str">
        <f t="shared" ca="1" si="2"/>
        <v>동사의 문장 관련성에 대하여: 2015.07.14.(화) 게시함.</v>
      </c>
      <c r="G46" s="26">
        <f t="shared" si="7"/>
        <v>39</v>
      </c>
      <c r="H46" s="29">
        <f t="shared" si="8"/>
        <v>3</v>
      </c>
      <c r="I46" s="18">
        <v>42199</v>
      </c>
      <c r="J46" s="23" t="s">
        <v>80</v>
      </c>
      <c r="K46" s="23" t="s">
        <v>334</v>
      </c>
      <c r="L46" s="32"/>
      <c r="M46" s="20"/>
      <c r="N46" s="5"/>
      <c r="O46" s="5"/>
      <c r="P46" s="5"/>
      <c r="Q46" s="5"/>
      <c r="R46" s="5"/>
      <c r="S46" s="5"/>
      <c r="T46" s="5"/>
      <c r="U46" s="34"/>
      <c r="V46" s="20"/>
      <c r="W46" s="34" t="s">
        <v>81</v>
      </c>
      <c r="X46" s="20"/>
      <c r="Y46" s="5"/>
      <c r="Z46" s="5"/>
      <c r="AA46" s="5"/>
      <c r="AB46" s="5"/>
      <c r="AC46" s="34"/>
      <c r="AD46" s="34"/>
      <c r="AE46" s="152" t="str">
        <f t="shared" si="9"/>
        <v/>
      </c>
      <c r="AF46" s="53" t="str">
        <f t="shared" ca="1" si="3"/>
        <v>O</v>
      </c>
      <c r="AG46" s="56" t="str">
        <f t="shared" si="4"/>
        <v>미확인</v>
      </c>
      <c r="AH46" s="55"/>
      <c r="AI46" s="39"/>
      <c r="AJ46" s="61"/>
      <c r="AK46" s="181"/>
      <c r="AL46" s="55" t="str">
        <f t="shared" si="5"/>
        <v>O</v>
      </c>
      <c r="AM46" s="47"/>
      <c r="AN46" s="47"/>
      <c r="AO46" s="47"/>
      <c r="AP46" s="44"/>
    </row>
    <row r="47" spans="1:42" ht="18" customHeight="1" x14ac:dyDescent="0.3">
      <c r="A47" s="13">
        <f t="shared" si="6"/>
        <v>0</v>
      </c>
      <c r="B47" s="120">
        <f t="shared" si="0"/>
        <v>1</v>
      </c>
      <c r="C47" s="55" t="str">
        <f t="shared" si="1"/>
        <v>2015.07.14</v>
      </c>
      <c r="D47" s="47"/>
      <c r="E47" s="172"/>
      <c r="F47" s="177" t="str">
        <f t="shared" ca="1" si="2"/>
        <v>동아시아 지역의 언어관: 2015.07.14.(화) 게시함.</v>
      </c>
      <c r="G47" s="26">
        <f t="shared" si="7"/>
        <v>40</v>
      </c>
      <c r="H47" s="29">
        <f t="shared" si="8"/>
        <v>4</v>
      </c>
      <c r="I47" s="18">
        <v>42199</v>
      </c>
      <c r="J47" s="23" t="s">
        <v>82</v>
      </c>
      <c r="K47" s="23" t="s">
        <v>335</v>
      </c>
      <c r="L47" s="32"/>
      <c r="M47" s="20"/>
      <c r="N47" s="5"/>
      <c r="O47" s="5"/>
      <c r="P47" s="5"/>
      <c r="Q47" s="5"/>
      <c r="R47" s="5"/>
      <c r="S47" s="5"/>
      <c r="T47" s="5" t="s">
        <v>83</v>
      </c>
      <c r="U47" s="34"/>
      <c r="V47" s="20"/>
      <c r="W47" s="34"/>
      <c r="X47" s="20"/>
      <c r="Y47" s="5"/>
      <c r="Z47" s="5"/>
      <c r="AA47" s="5"/>
      <c r="AB47" s="5"/>
      <c r="AC47" s="34"/>
      <c r="AD47" s="34"/>
      <c r="AE47" s="152" t="str">
        <f t="shared" si="9"/>
        <v/>
      </c>
      <c r="AF47" s="53" t="str">
        <f t="shared" ca="1" si="3"/>
        <v>O</v>
      </c>
      <c r="AG47" s="56" t="str">
        <f t="shared" si="4"/>
        <v>미확인</v>
      </c>
      <c r="AH47" s="55"/>
      <c r="AI47" s="39"/>
      <c r="AJ47" s="61"/>
      <c r="AK47" s="181"/>
      <c r="AL47" s="55" t="str">
        <f t="shared" si="5"/>
        <v>O</v>
      </c>
      <c r="AM47" s="47"/>
      <c r="AN47" s="47"/>
      <c r="AO47" s="47"/>
      <c r="AP47" s="44"/>
    </row>
    <row r="48" spans="1:42" ht="18" customHeight="1" x14ac:dyDescent="0.3">
      <c r="A48" s="13">
        <f t="shared" si="6"/>
        <v>0</v>
      </c>
      <c r="B48" s="120">
        <f t="shared" si="0"/>
        <v>1</v>
      </c>
      <c r="C48" s="55" t="str">
        <f t="shared" si="1"/>
        <v>2015.07.14</v>
      </c>
      <c r="D48" s="47"/>
      <c r="E48" s="172"/>
      <c r="F48" s="177" t="str">
        <f t="shared" ca="1" si="2"/>
        <v>두 가지 의문문의 문미 억양에 대한 실험음성학적 연구: 2015.07.14.(화) 게시함.</v>
      </c>
      <c r="G48" s="26">
        <f t="shared" si="7"/>
        <v>41</v>
      </c>
      <c r="H48" s="29">
        <f t="shared" si="8"/>
        <v>5</v>
      </c>
      <c r="I48" s="18">
        <v>42199</v>
      </c>
      <c r="J48" s="23" t="s">
        <v>84</v>
      </c>
      <c r="K48" s="23" t="s">
        <v>336</v>
      </c>
      <c r="L48" s="32"/>
      <c r="M48" s="20"/>
      <c r="N48" s="5"/>
      <c r="O48" s="5"/>
      <c r="P48" s="5"/>
      <c r="Q48" s="5"/>
      <c r="R48" s="5"/>
      <c r="S48" s="5"/>
      <c r="T48" s="5"/>
      <c r="U48" s="34"/>
      <c r="V48" s="20"/>
      <c r="W48" s="34" t="s">
        <v>85</v>
      </c>
      <c r="X48" s="20"/>
      <c r="Y48" s="5"/>
      <c r="Z48" s="5"/>
      <c r="AA48" s="5"/>
      <c r="AB48" s="5"/>
      <c r="AC48" s="34"/>
      <c r="AD48" s="34"/>
      <c r="AE48" s="152" t="str">
        <f t="shared" si="9"/>
        <v/>
      </c>
      <c r="AF48" s="53" t="str">
        <f t="shared" ca="1" si="3"/>
        <v>O</v>
      </c>
      <c r="AG48" s="56" t="str">
        <f t="shared" si="4"/>
        <v>미확인</v>
      </c>
      <c r="AH48" s="55"/>
      <c r="AI48" s="39"/>
      <c r="AJ48" s="61"/>
      <c r="AK48" s="181"/>
      <c r="AL48" s="55" t="str">
        <f t="shared" si="5"/>
        <v>O</v>
      </c>
      <c r="AM48" s="47"/>
      <c r="AN48" s="47"/>
      <c r="AO48" s="47"/>
      <c r="AP48" s="44"/>
    </row>
    <row r="49" spans="1:42" ht="18" customHeight="1" x14ac:dyDescent="0.3">
      <c r="A49" s="13">
        <f t="shared" si="6"/>
        <v>0</v>
      </c>
      <c r="B49" s="120">
        <f t="shared" si="0"/>
        <v>1</v>
      </c>
      <c r="C49" s="55" t="str">
        <f t="shared" si="1"/>
        <v>2015.07.14</v>
      </c>
      <c r="D49" s="47"/>
      <c r="E49" s="172"/>
      <c r="F49" s="177" t="str">
        <f t="shared" ca="1" si="2"/>
        <v>두시언해 한자어 연구: 2015.07.14.(화) 게시함.</v>
      </c>
      <c r="G49" s="26">
        <f t="shared" si="7"/>
        <v>42</v>
      </c>
      <c r="H49" s="29">
        <f t="shared" si="8"/>
        <v>6</v>
      </c>
      <c r="I49" s="18">
        <v>42199</v>
      </c>
      <c r="J49" s="23" t="s">
        <v>86</v>
      </c>
      <c r="K49" s="23" t="s">
        <v>337</v>
      </c>
      <c r="L49" s="32"/>
      <c r="M49" s="20"/>
      <c r="N49" s="5"/>
      <c r="O49" s="5"/>
      <c r="P49" s="5"/>
      <c r="Q49" s="5"/>
      <c r="R49" s="5"/>
      <c r="S49" s="5"/>
      <c r="T49" s="5"/>
      <c r="U49" s="34"/>
      <c r="V49" s="20"/>
      <c r="W49" s="34" t="s">
        <v>87</v>
      </c>
      <c r="X49" s="20"/>
      <c r="Y49" s="5"/>
      <c r="Z49" s="5"/>
      <c r="AA49" s="5"/>
      <c r="AB49" s="5"/>
      <c r="AC49" s="34"/>
      <c r="AD49" s="34"/>
      <c r="AE49" s="152" t="str">
        <f t="shared" si="9"/>
        <v/>
      </c>
      <c r="AF49" s="53" t="str">
        <f t="shared" ca="1" si="3"/>
        <v>O</v>
      </c>
      <c r="AG49" s="56" t="str">
        <f t="shared" si="4"/>
        <v>미확인</v>
      </c>
      <c r="AH49" s="55"/>
      <c r="AI49" s="39"/>
      <c r="AJ49" s="61"/>
      <c r="AK49" s="181"/>
      <c r="AL49" s="55" t="str">
        <f t="shared" si="5"/>
        <v>O</v>
      </c>
      <c r="AM49" s="47"/>
      <c r="AN49" s="47"/>
      <c r="AO49" s="47"/>
      <c r="AP49" s="44"/>
    </row>
    <row r="50" spans="1:42" ht="18" customHeight="1" x14ac:dyDescent="0.3">
      <c r="A50" s="13">
        <f t="shared" si="6"/>
        <v>0</v>
      </c>
      <c r="B50" s="120">
        <f t="shared" si="0"/>
        <v>1</v>
      </c>
      <c r="C50" s="55" t="str">
        <f t="shared" si="1"/>
        <v>2015.07.14</v>
      </c>
      <c r="D50" s="47"/>
      <c r="E50" s="172"/>
      <c r="F50" s="177" t="str">
        <f t="shared" ca="1" si="2"/>
        <v>두자음 ㄴ,ㄹ,ㅇ(zero)의 음운론적 재고: 2015.07.14.(화) 게시함.</v>
      </c>
      <c r="G50" s="26">
        <f t="shared" si="7"/>
        <v>43</v>
      </c>
      <c r="H50" s="29">
        <f t="shared" si="8"/>
        <v>7</v>
      </c>
      <c r="I50" s="18">
        <v>42199</v>
      </c>
      <c r="J50" s="23" t="s">
        <v>88</v>
      </c>
      <c r="K50" s="23" t="s">
        <v>338</v>
      </c>
      <c r="L50" s="32" t="s">
        <v>89</v>
      </c>
      <c r="M50" s="20"/>
      <c r="N50" s="5"/>
      <c r="O50" s="5"/>
      <c r="P50" s="5"/>
      <c r="Q50" s="5"/>
      <c r="R50" s="5"/>
      <c r="S50" s="5"/>
      <c r="T50" s="5"/>
      <c r="U50" s="34"/>
      <c r="V50" s="20"/>
      <c r="W50" s="34"/>
      <c r="X50" s="20"/>
      <c r="Y50" s="5"/>
      <c r="Z50" s="5"/>
      <c r="AA50" s="5"/>
      <c r="AB50" s="5"/>
      <c r="AC50" s="34"/>
      <c r="AD50" s="34"/>
      <c r="AE50" s="152" t="str">
        <f t="shared" si="9"/>
        <v/>
      </c>
      <c r="AF50" s="53" t="str">
        <f t="shared" ca="1" si="3"/>
        <v>O</v>
      </c>
      <c r="AG50" s="56" t="str">
        <f t="shared" si="4"/>
        <v>미확인</v>
      </c>
      <c r="AH50" s="55"/>
      <c r="AI50" s="39"/>
      <c r="AJ50" s="61"/>
      <c r="AK50" s="181"/>
      <c r="AL50" s="55" t="str">
        <f t="shared" si="5"/>
        <v>O</v>
      </c>
      <c r="AM50" s="47"/>
      <c r="AN50" s="47"/>
      <c r="AO50" s="47"/>
      <c r="AP50" s="44"/>
    </row>
    <row r="51" spans="1:42" ht="18" customHeight="1" x14ac:dyDescent="0.3">
      <c r="A51" s="13">
        <f t="shared" si="6"/>
        <v>0</v>
      </c>
      <c r="B51" s="120">
        <f t="shared" si="0"/>
        <v>1</v>
      </c>
      <c r="C51" s="55" t="str">
        <f t="shared" si="1"/>
        <v>2015.07.14</v>
      </c>
      <c r="D51" s="47"/>
      <c r="E51" s="172"/>
      <c r="F51" s="177" t="str">
        <f t="shared" ca="1" si="2"/>
        <v>한국어학회: 2015.07.14.(화) 게시함.</v>
      </c>
      <c r="G51" s="26">
        <f t="shared" si="7"/>
        <v>44</v>
      </c>
      <c r="H51" s="29">
        <f t="shared" si="8"/>
        <v>8</v>
      </c>
      <c r="I51" s="18">
        <v>42199</v>
      </c>
      <c r="J51" s="23" t="s">
        <v>90</v>
      </c>
      <c r="K51" s="23" t="s">
        <v>400</v>
      </c>
      <c r="L51" s="32"/>
      <c r="M51" s="20"/>
      <c r="N51" s="5"/>
      <c r="O51" s="5"/>
      <c r="P51" s="5"/>
      <c r="Q51" s="5"/>
      <c r="R51" s="5"/>
      <c r="S51" s="5"/>
      <c r="T51" s="5"/>
      <c r="U51" s="34"/>
      <c r="V51" s="20"/>
      <c r="W51" s="34"/>
      <c r="X51" s="20"/>
      <c r="Y51" s="5"/>
      <c r="Z51" s="5"/>
      <c r="AA51" s="5"/>
      <c r="AB51" s="5"/>
      <c r="AC51" s="34" t="s">
        <v>2320</v>
      </c>
      <c r="AD51" s="34"/>
      <c r="AE51" s="152" t="str">
        <f t="shared" si="9"/>
        <v/>
      </c>
      <c r="AF51" s="53" t="str">
        <f t="shared" ca="1" si="3"/>
        <v>O</v>
      </c>
      <c r="AG51" s="56" t="str">
        <f t="shared" si="4"/>
        <v>미확인</v>
      </c>
      <c r="AH51" s="55"/>
      <c r="AI51" s="39"/>
      <c r="AJ51" s="61"/>
      <c r="AK51" s="181"/>
      <c r="AL51" s="55" t="str">
        <f t="shared" si="5"/>
        <v>O</v>
      </c>
      <c r="AM51" s="47"/>
      <c r="AN51" s="47"/>
      <c r="AO51" s="47"/>
      <c r="AP51" s="44"/>
    </row>
    <row r="52" spans="1:42" ht="18" customHeight="1" x14ac:dyDescent="0.3">
      <c r="A52" s="13">
        <f t="shared" si="6"/>
        <v>0</v>
      </c>
      <c r="B52" s="120">
        <f t="shared" si="0"/>
        <v>1</v>
      </c>
      <c r="C52" s="55" t="str">
        <f t="shared" si="1"/>
        <v>2015.07.17</v>
      </c>
      <c r="D52" s="47"/>
      <c r="E52" s="172"/>
      <c r="F52" s="177" t="str">
        <f t="shared" ca="1" si="2"/>
        <v>한글날발자취: 2015.07.17.(금) 게시함.</v>
      </c>
      <c r="G52" s="26">
        <f t="shared" si="7"/>
        <v>45</v>
      </c>
      <c r="H52" s="29">
        <f t="shared" si="8"/>
        <v>1</v>
      </c>
      <c r="I52" s="18">
        <v>42202</v>
      </c>
      <c r="J52" s="23" t="s">
        <v>91</v>
      </c>
      <c r="K52" s="23" t="s">
        <v>403</v>
      </c>
      <c r="L52" s="32"/>
      <c r="M52" s="20"/>
      <c r="N52" s="5" t="s">
        <v>92</v>
      </c>
      <c r="O52" s="5"/>
      <c r="P52" s="5"/>
      <c r="Q52" s="5"/>
      <c r="R52" s="5"/>
      <c r="S52" s="5"/>
      <c r="T52" s="5"/>
      <c r="U52" s="34"/>
      <c r="V52" s="20"/>
      <c r="W52" s="34" t="s">
        <v>2950</v>
      </c>
      <c r="X52" s="20"/>
      <c r="Y52" s="5"/>
      <c r="Z52" s="5"/>
      <c r="AA52" s="5"/>
      <c r="AB52" s="5"/>
      <c r="AC52" s="34"/>
      <c r="AD52" s="34"/>
      <c r="AE52" s="152">
        <f t="shared" si="9"/>
        <v>2</v>
      </c>
      <c r="AF52" s="53" t="str">
        <f t="shared" ca="1" si="3"/>
        <v>O</v>
      </c>
      <c r="AG52" s="56" t="s">
        <v>2982</v>
      </c>
      <c r="AH52" s="55"/>
      <c r="AI52" s="39" t="s">
        <v>2992</v>
      </c>
      <c r="AJ52" s="61"/>
      <c r="AK52" s="181"/>
      <c r="AL52" s="55" t="str">
        <f t="shared" si="5"/>
        <v>O</v>
      </c>
      <c r="AM52" s="47"/>
      <c r="AN52" s="47"/>
      <c r="AO52" s="47"/>
      <c r="AP52" s="44"/>
    </row>
    <row r="53" spans="1:42" ht="18" customHeight="1" x14ac:dyDescent="0.3">
      <c r="A53" s="13">
        <f t="shared" si="6"/>
        <v>0</v>
      </c>
      <c r="B53" s="120">
        <f t="shared" si="0"/>
        <v>1</v>
      </c>
      <c r="C53" s="55" t="str">
        <f t="shared" si="1"/>
        <v>2015.07.17</v>
      </c>
      <c r="D53" s="47"/>
      <c r="E53" s="172"/>
      <c r="F53" s="177" t="str">
        <f t="shared" ca="1" si="2"/>
        <v>우리 말글 독립 선언서: 2015.07.17.(금) 게시함.</v>
      </c>
      <c r="G53" s="26">
        <f t="shared" si="7"/>
        <v>46</v>
      </c>
      <c r="H53" s="29">
        <f t="shared" si="8"/>
        <v>2</v>
      </c>
      <c r="I53" s="18">
        <v>42202</v>
      </c>
      <c r="J53" s="23" t="s">
        <v>93</v>
      </c>
      <c r="K53" s="23" t="s">
        <v>341</v>
      </c>
      <c r="L53" s="32"/>
      <c r="M53" s="20"/>
      <c r="N53" s="5" t="s">
        <v>92</v>
      </c>
      <c r="O53" s="5"/>
      <c r="P53" s="5"/>
      <c r="Q53" s="5"/>
      <c r="R53" s="5"/>
      <c r="S53" s="5"/>
      <c r="T53" s="5"/>
      <c r="U53" s="34"/>
      <c r="V53" s="20"/>
      <c r="W53" s="34" t="s">
        <v>2949</v>
      </c>
      <c r="X53" s="20"/>
      <c r="Y53" s="5"/>
      <c r="Z53" s="5"/>
      <c r="AA53" s="5"/>
      <c r="AB53" s="5"/>
      <c r="AC53" s="34"/>
      <c r="AD53" s="34"/>
      <c r="AE53" s="152">
        <f t="shared" si="9"/>
        <v>2</v>
      </c>
      <c r="AF53" s="53" t="str">
        <f t="shared" ca="1" si="3"/>
        <v>O</v>
      </c>
      <c r="AG53" s="56" t="s">
        <v>2982</v>
      </c>
      <c r="AH53" s="55"/>
      <c r="AI53" s="39" t="s">
        <v>2992</v>
      </c>
      <c r="AJ53" s="61"/>
      <c r="AK53" s="181"/>
      <c r="AL53" s="55" t="str">
        <f t="shared" si="5"/>
        <v>O</v>
      </c>
      <c r="AM53" s="47"/>
      <c r="AN53" s="47"/>
      <c r="AO53" s="47"/>
      <c r="AP53" s="44"/>
    </row>
    <row r="54" spans="1:42" ht="18" customHeight="1" x14ac:dyDescent="0.3">
      <c r="A54" s="13">
        <f t="shared" si="6"/>
        <v>0</v>
      </c>
      <c r="B54" s="120">
        <f t="shared" si="0"/>
        <v>1</v>
      </c>
      <c r="C54" s="55" t="str">
        <f t="shared" si="1"/>
        <v>2015.07.17</v>
      </c>
      <c r="D54" s="47"/>
      <c r="E54" s="172"/>
      <c r="F54" s="177" t="str">
        <f t="shared" ca="1" si="2"/>
        <v>한자를 쓰는 것이 왜 문제인가: 2015.07.17.(금) 게시함.</v>
      </c>
      <c r="G54" s="26">
        <f t="shared" si="7"/>
        <v>47</v>
      </c>
      <c r="H54" s="29">
        <f t="shared" si="8"/>
        <v>3</v>
      </c>
      <c r="I54" s="18">
        <v>42202</v>
      </c>
      <c r="J54" s="121" t="s">
        <v>94</v>
      </c>
      <c r="K54" s="23" t="s">
        <v>410</v>
      </c>
      <c r="L54" s="32"/>
      <c r="M54" s="20"/>
      <c r="N54" s="5"/>
      <c r="O54" s="5"/>
      <c r="P54" s="5"/>
      <c r="Q54" s="5"/>
      <c r="R54" s="5"/>
      <c r="S54" s="5"/>
      <c r="T54" s="5" t="s">
        <v>96</v>
      </c>
      <c r="U54" s="34"/>
      <c r="V54" s="20"/>
      <c r="W54" s="34"/>
      <c r="X54" s="20"/>
      <c r="Y54" s="5"/>
      <c r="Z54" s="5"/>
      <c r="AA54" s="5"/>
      <c r="AB54" s="5"/>
      <c r="AC54" s="34"/>
      <c r="AD54" s="34"/>
      <c r="AE54" s="152" t="str">
        <f t="shared" si="9"/>
        <v/>
      </c>
      <c r="AF54" s="53" t="str">
        <f t="shared" ca="1" si="3"/>
        <v>O</v>
      </c>
      <c r="AG54" s="56" t="str">
        <f t="shared" si="4"/>
        <v>미확인</v>
      </c>
      <c r="AH54" s="55"/>
      <c r="AI54" s="39"/>
      <c r="AJ54" s="61"/>
      <c r="AK54" s="181"/>
      <c r="AL54" s="55" t="str">
        <f t="shared" si="5"/>
        <v>O</v>
      </c>
      <c r="AM54" s="47"/>
      <c r="AN54" s="47"/>
      <c r="AO54" s="47"/>
      <c r="AP54" s="44"/>
    </row>
    <row r="55" spans="1:42" ht="18" customHeight="1" x14ac:dyDescent="0.3">
      <c r="A55" s="13">
        <f t="shared" si="6"/>
        <v>0</v>
      </c>
      <c r="B55" s="120">
        <f t="shared" si="0"/>
        <v>1</v>
      </c>
      <c r="C55" s="55" t="str">
        <f t="shared" si="1"/>
        <v>2015.07.17</v>
      </c>
      <c r="D55" s="47"/>
      <c r="E55" s="172"/>
      <c r="F55" s="177" t="str">
        <f t="shared" ca="1" si="2"/>
        <v>우리말 문법 용어: 2015.07.17.(금) 게시함.</v>
      </c>
      <c r="G55" s="26">
        <f t="shared" si="7"/>
        <v>48</v>
      </c>
      <c r="H55" s="29">
        <f t="shared" si="8"/>
        <v>4</v>
      </c>
      <c r="I55" s="18">
        <v>42202</v>
      </c>
      <c r="J55" s="23" t="s">
        <v>97</v>
      </c>
      <c r="K55" s="23" t="s">
        <v>340</v>
      </c>
      <c r="L55" s="32" t="s">
        <v>98</v>
      </c>
      <c r="M55" s="20"/>
      <c r="N55" s="5"/>
      <c r="O55" s="5"/>
      <c r="P55" s="5"/>
      <c r="Q55" s="5"/>
      <c r="R55" s="5"/>
      <c r="S55" s="5"/>
      <c r="T55" s="5"/>
      <c r="U55" s="34"/>
      <c r="V55" s="20"/>
      <c r="W55" s="34"/>
      <c r="X55" s="20"/>
      <c r="Y55" s="5"/>
      <c r="Z55" s="5"/>
      <c r="AA55" s="5"/>
      <c r="AB55" s="5"/>
      <c r="AC55" s="34"/>
      <c r="AD55" s="34"/>
      <c r="AE55" s="152" t="str">
        <f t="shared" si="9"/>
        <v/>
      </c>
      <c r="AF55" s="53" t="str">
        <f t="shared" ca="1" si="3"/>
        <v>O</v>
      </c>
      <c r="AG55" s="56" t="str">
        <f t="shared" si="4"/>
        <v>미확인</v>
      </c>
      <c r="AH55" s="55"/>
      <c r="AI55" s="39"/>
      <c r="AJ55" s="61"/>
      <c r="AK55" s="181"/>
      <c r="AL55" s="55" t="str">
        <f t="shared" si="5"/>
        <v>O</v>
      </c>
      <c r="AM55" s="47"/>
      <c r="AN55" s="47"/>
      <c r="AO55" s="47"/>
      <c r="AP55" s="44"/>
    </row>
    <row r="56" spans="1:42" ht="18" customHeight="1" x14ac:dyDescent="0.3">
      <c r="A56" s="13">
        <f t="shared" si="6"/>
        <v>0</v>
      </c>
      <c r="B56" s="120">
        <f t="shared" si="0"/>
        <v>1</v>
      </c>
      <c r="C56" s="55" t="str">
        <f t="shared" si="1"/>
        <v>2015.07.17</v>
      </c>
      <c r="D56" s="47"/>
      <c r="E56" s="172"/>
      <c r="F56" s="177" t="str">
        <f t="shared" ca="1" si="2"/>
        <v>낱셈 이야기: 2015.07.17.(금) 게시함.</v>
      </c>
      <c r="G56" s="26">
        <f t="shared" si="7"/>
        <v>49</v>
      </c>
      <c r="H56" s="29">
        <f t="shared" si="8"/>
        <v>5</v>
      </c>
      <c r="I56" s="18">
        <v>42202</v>
      </c>
      <c r="J56" s="23" t="s">
        <v>99</v>
      </c>
      <c r="K56" s="23" t="s">
        <v>321</v>
      </c>
      <c r="L56" s="32"/>
      <c r="M56" s="20"/>
      <c r="N56" s="5" t="s">
        <v>92</v>
      </c>
      <c r="O56" s="5"/>
      <c r="P56" s="5"/>
      <c r="Q56" s="5"/>
      <c r="R56" s="5"/>
      <c r="S56" s="5"/>
      <c r="T56" s="5"/>
      <c r="U56" s="34"/>
      <c r="V56" s="20"/>
      <c r="W56" s="34" t="s">
        <v>2949</v>
      </c>
      <c r="X56" s="20"/>
      <c r="Y56" s="5"/>
      <c r="Z56" s="5"/>
      <c r="AA56" s="5"/>
      <c r="AB56" s="5"/>
      <c r="AC56" s="34"/>
      <c r="AD56" s="34"/>
      <c r="AE56" s="152">
        <f t="shared" si="9"/>
        <v>2</v>
      </c>
      <c r="AF56" s="53" t="str">
        <f t="shared" ca="1" si="3"/>
        <v>O</v>
      </c>
      <c r="AG56" s="56" t="s">
        <v>2982</v>
      </c>
      <c r="AH56" s="55"/>
      <c r="AI56" s="39" t="s">
        <v>2992</v>
      </c>
      <c r="AJ56" s="61"/>
      <c r="AK56" s="181"/>
      <c r="AL56" s="55" t="str">
        <f t="shared" si="5"/>
        <v>O</v>
      </c>
      <c r="AM56" s="47"/>
      <c r="AN56" s="47"/>
      <c r="AO56" s="47"/>
      <c r="AP56" s="44"/>
    </row>
    <row r="57" spans="1:42" ht="18" customHeight="1" x14ac:dyDescent="0.3">
      <c r="A57" s="13">
        <f t="shared" si="6"/>
        <v>0</v>
      </c>
      <c r="B57" s="120">
        <f t="shared" si="0"/>
        <v>1</v>
      </c>
      <c r="C57" s="55" t="str">
        <f t="shared" si="1"/>
        <v>2015.07.17</v>
      </c>
      <c r="D57" s="47"/>
      <c r="E57" s="172"/>
      <c r="F57" s="177" t="str">
        <f t="shared" ca="1" si="2"/>
        <v>훈민정음서문: 2015.07.17.(금) 게시함.</v>
      </c>
      <c r="G57" s="26">
        <f t="shared" si="7"/>
        <v>50</v>
      </c>
      <c r="H57" s="29">
        <f t="shared" si="8"/>
        <v>6</v>
      </c>
      <c r="I57" s="18">
        <v>42202</v>
      </c>
      <c r="J57" s="23" t="s">
        <v>100</v>
      </c>
      <c r="K57" s="23" t="s">
        <v>437</v>
      </c>
      <c r="L57" s="32"/>
      <c r="M57" s="20"/>
      <c r="N57" s="5" t="s">
        <v>92</v>
      </c>
      <c r="O57" s="5"/>
      <c r="P57" s="5"/>
      <c r="Q57" s="5"/>
      <c r="R57" s="5"/>
      <c r="S57" s="5"/>
      <c r="T57" s="5"/>
      <c r="U57" s="34"/>
      <c r="V57" s="20"/>
      <c r="W57" s="34" t="s">
        <v>2949</v>
      </c>
      <c r="X57" s="20"/>
      <c r="Y57" s="5"/>
      <c r="Z57" s="5"/>
      <c r="AA57" s="5"/>
      <c r="AB57" s="5"/>
      <c r="AC57" s="34"/>
      <c r="AD57" s="34"/>
      <c r="AE57" s="152">
        <f t="shared" si="9"/>
        <v>2</v>
      </c>
      <c r="AF57" s="53" t="str">
        <f t="shared" ca="1" si="3"/>
        <v>O</v>
      </c>
      <c r="AG57" s="56" t="s">
        <v>2982</v>
      </c>
      <c r="AH57" s="55"/>
      <c r="AI57" s="39" t="s">
        <v>2992</v>
      </c>
      <c r="AJ57" s="61"/>
      <c r="AK57" s="181"/>
      <c r="AL57" s="55" t="str">
        <f t="shared" si="5"/>
        <v>O</v>
      </c>
      <c r="AM57" s="47"/>
      <c r="AN57" s="47"/>
      <c r="AO57" s="47"/>
      <c r="AP57" s="44"/>
    </row>
    <row r="58" spans="1:42" ht="18" customHeight="1" x14ac:dyDescent="0.3">
      <c r="A58" s="13">
        <f t="shared" si="6"/>
        <v>0</v>
      </c>
      <c r="B58" s="120">
        <f t="shared" si="0"/>
        <v>1</v>
      </c>
      <c r="C58" s="55" t="str">
        <f t="shared" si="1"/>
        <v>2015.07.18</v>
      </c>
      <c r="D58" s="47"/>
      <c r="E58" s="172"/>
      <c r="F58" s="177" t="str">
        <f t="shared" ca="1" si="2"/>
        <v>말과 글이 다른점: 2015.07.18.(토) 게시함.</v>
      </c>
      <c r="G58" s="26">
        <f t="shared" si="7"/>
        <v>51</v>
      </c>
      <c r="H58" s="29">
        <f t="shared" si="8"/>
        <v>1</v>
      </c>
      <c r="I58" s="18">
        <v>42203</v>
      </c>
      <c r="J58" s="121" t="s">
        <v>101</v>
      </c>
      <c r="K58" s="23" t="s">
        <v>339</v>
      </c>
      <c r="L58" s="32"/>
      <c r="M58" s="20"/>
      <c r="N58" s="5" t="s">
        <v>92</v>
      </c>
      <c r="O58" s="5"/>
      <c r="P58" s="5"/>
      <c r="Q58" s="5"/>
      <c r="R58" s="5"/>
      <c r="S58" s="5"/>
      <c r="T58" s="5"/>
      <c r="U58" s="34"/>
      <c r="V58" s="20"/>
      <c r="W58" s="34" t="s">
        <v>2949</v>
      </c>
      <c r="X58" s="20"/>
      <c r="Y58" s="5"/>
      <c r="Z58" s="5"/>
      <c r="AA58" s="5"/>
      <c r="AB58" s="5"/>
      <c r="AC58" s="34"/>
      <c r="AD58" s="34"/>
      <c r="AE58" s="152">
        <f t="shared" si="9"/>
        <v>2</v>
      </c>
      <c r="AF58" s="53" t="str">
        <f t="shared" ca="1" si="3"/>
        <v>O</v>
      </c>
      <c r="AG58" s="56" t="s">
        <v>2982</v>
      </c>
      <c r="AH58" s="55"/>
      <c r="AI58" s="39" t="s">
        <v>2992</v>
      </c>
      <c r="AJ58" s="61"/>
      <c r="AK58" s="181"/>
      <c r="AL58" s="55" t="str">
        <f t="shared" si="5"/>
        <v>O</v>
      </c>
      <c r="AM58" s="47"/>
      <c r="AN58" s="47"/>
      <c r="AO58" s="47"/>
      <c r="AP58" s="44"/>
    </row>
    <row r="59" spans="1:42" ht="18" customHeight="1" x14ac:dyDescent="0.3">
      <c r="A59" s="13">
        <f t="shared" si="6"/>
        <v>0</v>
      </c>
      <c r="B59" s="120">
        <f t="shared" si="0"/>
        <v>1</v>
      </c>
      <c r="C59" s="55" t="str">
        <f t="shared" si="1"/>
        <v>2015.07.18</v>
      </c>
      <c r="D59" s="47"/>
      <c r="E59" s="172"/>
      <c r="F59" s="177" t="str">
        <f t="shared" ca="1" si="2"/>
        <v>이희승 국어사전 문제 많다: 2015.07.18.(토) 게시함.</v>
      </c>
      <c r="G59" s="26">
        <f t="shared" si="7"/>
        <v>52</v>
      </c>
      <c r="H59" s="29">
        <f t="shared" si="8"/>
        <v>2</v>
      </c>
      <c r="I59" s="18">
        <v>42203</v>
      </c>
      <c r="J59" s="23" t="s">
        <v>102</v>
      </c>
      <c r="K59" s="23" t="s">
        <v>342</v>
      </c>
      <c r="L59" s="32" t="s">
        <v>103</v>
      </c>
      <c r="M59" s="20"/>
      <c r="N59" s="5"/>
      <c r="O59" s="5"/>
      <c r="P59" s="5"/>
      <c r="Q59" s="5"/>
      <c r="R59" s="5"/>
      <c r="S59" s="5"/>
      <c r="T59" s="5"/>
      <c r="U59" s="34"/>
      <c r="V59" s="20"/>
      <c r="W59" s="34"/>
      <c r="X59" s="20"/>
      <c r="Y59" s="5"/>
      <c r="Z59" s="5"/>
      <c r="AA59" s="5"/>
      <c r="AB59" s="5"/>
      <c r="AC59" s="34"/>
      <c r="AD59" s="34"/>
      <c r="AE59" s="152" t="str">
        <f t="shared" si="9"/>
        <v/>
      </c>
      <c r="AF59" s="53" t="str">
        <f t="shared" ca="1" si="3"/>
        <v>O</v>
      </c>
      <c r="AG59" s="56">
        <v>42224</v>
      </c>
      <c r="AH59" s="55" t="s">
        <v>2783</v>
      </c>
      <c r="AI59" s="39"/>
      <c r="AJ59" s="61"/>
      <c r="AK59" s="181"/>
      <c r="AL59" s="55" t="str">
        <f t="shared" si="5"/>
        <v>O</v>
      </c>
      <c r="AM59" s="47"/>
      <c r="AN59" s="47"/>
      <c r="AO59" s="47"/>
      <c r="AP59" s="44"/>
    </row>
    <row r="60" spans="1:42" ht="18" customHeight="1" x14ac:dyDescent="0.3">
      <c r="A60" s="13">
        <f t="shared" si="6"/>
        <v>0</v>
      </c>
      <c r="B60" s="120">
        <f t="shared" si="0"/>
        <v>1</v>
      </c>
      <c r="C60" s="55" t="str">
        <f t="shared" si="1"/>
        <v>2015.07.18</v>
      </c>
      <c r="D60" s="47"/>
      <c r="E60" s="172"/>
      <c r="F60" s="177" t="str">
        <f t="shared" ca="1" si="2"/>
        <v>'한글'의 유래에 대하여: 2015.07.18.(토) 게시함.</v>
      </c>
      <c r="G60" s="26">
        <f t="shared" si="7"/>
        <v>53</v>
      </c>
      <c r="H60" s="29">
        <f t="shared" si="8"/>
        <v>3</v>
      </c>
      <c r="I60" s="18">
        <v>42203</v>
      </c>
      <c r="J60" s="24" t="s">
        <v>2065</v>
      </c>
      <c r="K60" s="23" t="s">
        <v>404</v>
      </c>
      <c r="L60" s="32" t="s">
        <v>104</v>
      </c>
      <c r="M60" s="20"/>
      <c r="N60" s="5"/>
      <c r="O60" s="5"/>
      <c r="P60" s="5"/>
      <c r="Q60" s="5"/>
      <c r="R60" s="5"/>
      <c r="S60" s="5"/>
      <c r="T60" s="5"/>
      <c r="U60" s="34"/>
      <c r="V60" s="20"/>
      <c r="W60" s="34"/>
      <c r="X60" s="20"/>
      <c r="Y60" s="5"/>
      <c r="Z60" s="5"/>
      <c r="AA60" s="5"/>
      <c r="AB60" s="5"/>
      <c r="AC60" s="34"/>
      <c r="AD60" s="34"/>
      <c r="AE60" s="152" t="str">
        <f t="shared" si="9"/>
        <v/>
      </c>
      <c r="AF60" s="53" t="str">
        <f t="shared" ca="1" si="3"/>
        <v>O</v>
      </c>
      <c r="AG60" s="56" t="str">
        <f t="shared" si="4"/>
        <v>미확인</v>
      </c>
      <c r="AH60" s="55"/>
      <c r="AI60" s="39"/>
      <c r="AJ60" s="61"/>
      <c r="AK60" s="181"/>
      <c r="AL60" s="55" t="str">
        <f t="shared" si="5"/>
        <v>O</v>
      </c>
      <c r="AM60" s="47"/>
      <c r="AN60" s="47"/>
      <c r="AO60" s="47"/>
      <c r="AP60" s="44"/>
    </row>
    <row r="61" spans="1:42" ht="18" customHeight="1" x14ac:dyDescent="0.3">
      <c r="A61" s="13">
        <f t="shared" si="6"/>
        <v>0</v>
      </c>
      <c r="B61" s="120">
        <f t="shared" si="0"/>
        <v>1</v>
      </c>
      <c r="C61" s="55" t="str">
        <f t="shared" si="1"/>
        <v>2015.07.18</v>
      </c>
      <c r="D61" s="47"/>
      <c r="E61" s="172"/>
      <c r="F61" s="177" t="str">
        <f t="shared" ca="1" si="2"/>
        <v>한글 한자 논점정리: 2015.07.18.(토) 게시함.</v>
      </c>
      <c r="G61" s="26">
        <f t="shared" si="7"/>
        <v>54</v>
      </c>
      <c r="H61" s="29">
        <f t="shared" si="8"/>
        <v>4</v>
      </c>
      <c r="I61" s="18">
        <v>42203</v>
      </c>
      <c r="J61" s="121" t="s">
        <v>105</v>
      </c>
      <c r="K61" s="23" t="s">
        <v>401</v>
      </c>
      <c r="L61" s="32"/>
      <c r="M61" s="20"/>
      <c r="N61" s="5" t="s">
        <v>92</v>
      </c>
      <c r="O61" s="5"/>
      <c r="P61" s="5"/>
      <c r="Q61" s="5"/>
      <c r="R61" s="5"/>
      <c r="S61" s="5"/>
      <c r="T61" s="5"/>
      <c r="U61" s="34"/>
      <c r="V61" s="20"/>
      <c r="W61" s="34" t="s">
        <v>2949</v>
      </c>
      <c r="X61" s="20"/>
      <c r="Y61" s="5"/>
      <c r="Z61" s="5"/>
      <c r="AA61" s="5"/>
      <c r="AB61" s="5"/>
      <c r="AC61" s="34"/>
      <c r="AD61" s="34"/>
      <c r="AE61" s="152">
        <f t="shared" si="9"/>
        <v>2</v>
      </c>
      <c r="AF61" s="53" t="str">
        <f t="shared" ca="1" si="3"/>
        <v>O</v>
      </c>
      <c r="AG61" s="56" t="s">
        <v>2982</v>
      </c>
      <c r="AH61" s="55"/>
      <c r="AI61" s="39" t="s">
        <v>2992</v>
      </c>
      <c r="AJ61" s="61"/>
      <c r="AK61" s="181"/>
      <c r="AL61" s="55" t="str">
        <f t="shared" si="5"/>
        <v>O</v>
      </c>
      <c r="AM61" s="47"/>
      <c r="AN61" s="47"/>
      <c r="AO61" s="47"/>
      <c r="AP61" s="44"/>
    </row>
    <row r="62" spans="1:42" ht="18" customHeight="1" x14ac:dyDescent="0.3">
      <c r="A62" s="13">
        <f t="shared" si="6"/>
        <v>0</v>
      </c>
      <c r="B62" s="120">
        <f t="shared" si="0"/>
        <v>1</v>
      </c>
      <c r="C62" s="55" t="str">
        <f t="shared" si="1"/>
        <v>2015.07.18</v>
      </c>
      <c r="D62" s="47"/>
      <c r="E62" s="172"/>
      <c r="F62" s="177" t="str">
        <f t="shared" ca="1" si="2"/>
        <v>한자 나란히 쓰기를 반대 합니다: 2015.07.18.(토) 게시함.</v>
      </c>
      <c r="G62" s="26">
        <f t="shared" si="7"/>
        <v>55</v>
      </c>
      <c r="H62" s="29">
        <f t="shared" si="8"/>
        <v>5</v>
      </c>
      <c r="I62" s="18">
        <v>42203</v>
      </c>
      <c r="J62" s="23" t="s">
        <v>106</v>
      </c>
      <c r="K62" s="23" t="s">
        <v>409</v>
      </c>
      <c r="L62" s="32"/>
      <c r="M62" s="20"/>
      <c r="N62" s="5" t="s">
        <v>92</v>
      </c>
      <c r="O62" s="5"/>
      <c r="P62" s="5"/>
      <c r="Q62" s="5"/>
      <c r="R62" s="5"/>
      <c r="S62" s="5"/>
      <c r="T62" s="5"/>
      <c r="U62" s="34"/>
      <c r="V62" s="20"/>
      <c r="W62" s="34" t="s">
        <v>2949</v>
      </c>
      <c r="X62" s="20"/>
      <c r="Y62" s="5"/>
      <c r="Z62" s="5"/>
      <c r="AA62" s="5"/>
      <c r="AB62" s="5"/>
      <c r="AC62" s="34"/>
      <c r="AD62" s="34"/>
      <c r="AE62" s="152">
        <f t="shared" si="9"/>
        <v>2</v>
      </c>
      <c r="AF62" s="53" t="str">
        <f t="shared" ca="1" si="3"/>
        <v>O</v>
      </c>
      <c r="AG62" s="56" t="s">
        <v>2982</v>
      </c>
      <c r="AH62" s="55"/>
      <c r="AI62" s="39" t="s">
        <v>2992</v>
      </c>
      <c r="AJ62" s="61"/>
      <c r="AK62" s="181"/>
      <c r="AL62" s="55" t="str">
        <f t="shared" si="5"/>
        <v>O</v>
      </c>
      <c r="AM62" s="47"/>
      <c r="AN62" s="47"/>
      <c r="AO62" s="47"/>
      <c r="AP62" s="44"/>
    </row>
    <row r="63" spans="1:42" ht="18" customHeight="1" x14ac:dyDescent="0.3">
      <c r="A63" s="13">
        <f t="shared" si="6"/>
        <v>0</v>
      </c>
      <c r="B63" s="120">
        <f t="shared" si="0"/>
        <v>1</v>
      </c>
      <c r="C63" s="55" t="str">
        <f t="shared" si="1"/>
        <v>2015.07.22</v>
      </c>
      <c r="D63" s="47"/>
      <c r="E63" s="172"/>
      <c r="F63" s="177" t="str">
        <f t="shared" ca="1" si="2"/>
        <v>한글, 한자, 영어를 논하기 앞서 짚어 보아야 할 것들: 2015.07.22.(수) 게시함.</v>
      </c>
      <c r="G63" s="26">
        <f t="shared" si="7"/>
        <v>56</v>
      </c>
      <c r="H63" s="29">
        <f t="shared" si="8"/>
        <v>1</v>
      </c>
      <c r="I63" s="18">
        <v>42207</v>
      </c>
      <c r="J63" s="23" t="s">
        <v>107</v>
      </c>
      <c r="K63" s="23" t="s">
        <v>402</v>
      </c>
      <c r="L63" s="32"/>
      <c r="M63" s="20"/>
      <c r="N63" s="5"/>
      <c r="O63" s="5"/>
      <c r="P63" s="5"/>
      <c r="Q63" s="5"/>
      <c r="R63" s="5"/>
      <c r="S63" s="5"/>
      <c r="T63" s="5" t="s">
        <v>96</v>
      </c>
      <c r="U63" s="34"/>
      <c r="V63" s="20"/>
      <c r="W63" s="34"/>
      <c r="X63" s="20"/>
      <c r="Y63" s="5"/>
      <c r="Z63" s="5"/>
      <c r="AA63" s="5"/>
      <c r="AB63" s="5"/>
      <c r="AC63" s="34"/>
      <c r="AD63" s="34"/>
      <c r="AE63" s="152" t="str">
        <f t="shared" si="9"/>
        <v/>
      </c>
      <c r="AF63" s="53" t="str">
        <f t="shared" ca="1" si="3"/>
        <v>O</v>
      </c>
      <c r="AG63" s="56" t="str">
        <f t="shared" si="4"/>
        <v>미확인</v>
      </c>
      <c r="AH63" s="55"/>
      <c r="AI63" s="39"/>
      <c r="AJ63" s="61"/>
      <c r="AK63" s="181"/>
      <c r="AL63" s="55" t="str">
        <f t="shared" si="5"/>
        <v>O</v>
      </c>
      <c r="AM63" s="47"/>
      <c r="AN63" s="47"/>
      <c r="AO63" s="47"/>
      <c r="AP63" s="44"/>
    </row>
    <row r="64" spans="1:42" ht="18" customHeight="1" x14ac:dyDescent="0.3">
      <c r="A64" s="13">
        <f t="shared" si="6"/>
        <v>0</v>
      </c>
      <c r="B64" s="120">
        <f t="shared" si="0"/>
        <v>1</v>
      </c>
      <c r="C64" s="55" t="str">
        <f t="shared" si="1"/>
        <v>2015.07.22</v>
      </c>
      <c r="D64" s="47"/>
      <c r="E64" s="172"/>
      <c r="F64" s="177" t="str">
        <f t="shared" ca="1" si="2"/>
        <v>한자를 쓰지 말아야 하는 까닭 다섯 가지: 2015.07.22.(수) 게시함.</v>
      </c>
      <c r="G64" s="26">
        <f t="shared" si="7"/>
        <v>57</v>
      </c>
      <c r="H64" s="29">
        <f t="shared" si="8"/>
        <v>2</v>
      </c>
      <c r="I64" s="18">
        <v>42207</v>
      </c>
      <c r="J64" s="23" t="s">
        <v>108</v>
      </c>
      <c r="K64" s="23" t="s">
        <v>411</v>
      </c>
      <c r="L64" s="32"/>
      <c r="M64" s="20"/>
      <c r="N64" s="5"/>
      <c r="O64" s="5"/>
      <c r="P64" s="5"/>
      <c r="Q64" s="5"/>
      <c r="R64" s="5"/>
      <c r="S64" s="5"/>
      <c r="T64" s="5" t="s">
        <v>96</v>
      </c>
      <c r="U64" s="34"/>
      <c r="V64" s="20"/>
      <c r="W64" s="34"/>
      <c r="X64" s="20"/>
      <c r="Y64" s="5"/>
      <c r="Z64" s="5"/>
      <c r="AA64" s="5"/>
      <c r="AB64" s="5"/>
      <c r="AC64" s="34"/>
      <c r="AD64" s="34"/>
      <c r="AE64" s="152" t="str">
        <f t="shared" si="9"/>
        <v/>
      </c>
      <c r="AF64" s="53" t="str">
        <f t="shared" ca="1" si="3"/>
        <v>O</v>
      </c>
      <c r="AG64" s="56" t="str">
        <f t="shared" si="4"/>
        <v>미확인</v>
      </c>
      <c r="AH64" s="55"/>
      <c r="AI64" s="39"/>
      <c r="AJ64" s="61"/>
      <c r="AK64" s="181"/>
      <c r="AL64" s="55" t="str">
        <f t="shared" si="5"/>
        <v>O</v>
      </c>
      <c r="AM64" s="47"/>
      <c r="AN64" s="47"/>
      <c r="AO64" s="47"/>
      <c r="AP64" s="44"/>
    </row>
    <row r="65" spans="1:42" ht="18" customHeight="1" x14ac:dyDescent="0.3">
      <c r="A65" s="13">
        <f t="shared" si="6"/>
        <v>0</v>
      </c>
      <c r="B65" s="120">
        <f t="shared" si="0"/>
        <v>1</v>
      </c>
      <c r="C65" s="55" t="str">
        <f t="shared" si="1"/>
        <v>2015.07.22</v>
      </c>
      <c r="D65" s="47"/>
      <c r="E65" s="172"/>
      <c r="F65" s="177" t="str">
        <f t="shared" ca="1" si="2"/>
        <v>토박이말 이야기: 2015.07.22.(수) 게시함.</v>
      </c>
      <c r="G65" s="26">
        <f t="shared" si="7"/>
        <v>58</v>
      </c>
      <c r="H65" s="29">
        <f t="shared" si="8"/>
        <v>3</v>
      </c>
      <c r="I65" s="18">
        <v>42207</v>
      </c>
      <c r="J65" s="122" t="s">
        <v>109</v>
      </c>
      <c r="K65" s="23" t="s">
        <v>370</v>
      </c>
      <c r="L65" s="32" t="s">
        <v>98</v>
      </c>
      <c r="M65" s="20"/>
      <c r="N65" s="5"/>
      <c r="O65" s="5"/>
      <c r="P65" s="5"/>
      <c r="Q65" s="5"/>
      <c r="R65" s="5"/>
      <c r="S65" s="5"/>
      <c r="T65" s="5"/>
      <c r="U65" s="34"/>
      <c r="V65" s="20"/>
      <c r="W65" s="34"/>
      <c r="X65" s="20"/>
      <c r="Y65" s="5"/>
      <c r="Z65" s="5"/>
      <c r="AA65" s="5"/>
      <c r="AB65" s="5"/>
      <c r="AC65" s="34"/>
      <c r="AD65" s="34"/>
      <c r="AE65" s="152" t="str">
        <f t="shared" si="9"/>
        <v/>
      </c>
      <c r="AF65" s="53" t="str">
        <f t="shared" ca="1" si="3"/>
        <v>O</v>
      </c>
      <c r="AG65" s="56" t="str">
        <f t="shared" si="4"/>
        <v>미확인</v>
      </c>
      <c r="AH65" s="55"/>
      <c r="AI65" s="39"/>
      <c r="AJ65" s="61"/>
      <c r="AK65" s="181"/>
      <c r="AL65" s="55" t="str">
        <f t="shared" si="5"/>
        <v>O</v>
      </c>
      <c r="AM65" s="47"/>
      <c r="AN65" s="47"/>
      <c r="AO65" s="47"/>
      <c r="AP65" s="44"/>
    </row>
    <row r="66" spans="1:42" ht="18" customHeight="1" x14ac:dyDescent="0.3">
      <c r="A66" s="13">
        <f t="shared" si="6"/>
        <v>0</v>
      </c>
      <c r="B66" s="120">
        <f t="shared" si="0"/>
        <v>1</v>
      </c>
      <c r="C66" s="55" t="str">
        <f t="shared" si="1"/>
        <v>2015.07.22</v>
      </c>
      <c r="D66" s="47"/>
      <c r="E66" s="172"/>
      <c r="F66" s="177" t="str">
        <f t="shared" ca="1" si="2"/>
        <v>[묻고 답하기]한자 혼용은 몰라도 한자 병용, 한자 교육까지 반대할 것은 없지 않나요: 2015.07.22.(수) 게시함.</v>
      </c>
      <c r="G66" s="26">
        <f t="shared" si="7"/>
        <v>59</v>
      </c>
      <c r="H66" s="29">
        <f t="shared" si="8"/>
        <v>4</v>
      </c>
      <c r="I66" s="18">
        <v>42207</v>
      </c>
      <c r="J66" s="23" t="s">
        <v>110</v>
      </c>
      <c r="K66" s="23" t="s">
        <v>278</v>
      </c>
      <c r="L66" s="32"/>
      <c r="M66" s="20"/>
      <c r="N66" s="5"/>
      <c r="O66" s="5"/>
      <c r="P66" s="5"/>
      <c r="Q66" s="5"/>
      <c r="R66" s="5"/>
      <c r="S66" s="5"/>
      <c r="T66" s="5" t="s">
        <v>95</v>
      </c>
      <c r="U66" s="34"/>
      <c r="V66" s="20"/>
      <c r="W66" s="34"/>
      <c r="X66" s="20"/>
      <c r="Y66" s="5"/>
      <c r="Z66" s="5"/>
      <c r="AA66" s="5"/>
      <c r="AB66" s="5"/>
      <c r="AC66" s="34"/>
      <c r="AD66" s="34"/>
      <c r="AE66" s="152" t="str">
        <f t="shared" si="9"/>
        <v/>
      </c>
      <c r="AF66" s="53" t="str">
        <f t="shared" ca="1" si="3"/>
        <v>O</v>
      </c>
      <c r="AG66" s="56" t="str">
        <f t="shared" si="4"/>
        <v>미확인</v>
      </c>
      <c r="AH66" s="55"/>
      <c r="AI66" s="39"/>
      <c r="AJ66" s="61"/>
      <c r="AK66" s="181"/>
      <c r="AL66" s="55" t="str">
        <f t="shared" si="5"/>
        <v>O</v>
      </c>
      <c r="AM66" s="47"/>
      <c r="AN66" s="47"/>
      <c r="AO66" s="47"/>
      <c r="AP66" s="44"/>
    </row>
    <row r="67" spans="1:42" ht="18" customHeight="1" x14ac:dyDescent="0.3">
      <c r="A67" s="13">
        <f t="shared" si="6"/>
        <v>0</v>
      </c>
      <c r="B67" s="120">
        <f t="shared" si="0"/>
        <v>1</v>
      </c>
      <c r="C67" s="55" t="str">
        <f t="shared" si="1"/>
        <v>2015.07.22</v>
      </c>
      <c r="D67" s="47"/>
      <c r="E67" s="172"/>
      <c r="F67" s="177" t="str">
        <f t="shared" ca="1" si="2"/>
        <v>교육부는 그렇게 할 일이 없는가: 2015.07.22.(수) 게시함.</v>
      </c>
      <c r="G67" s="26">
        <f t="shared" si="7"/>
        <v>60</v>
      </c>
      <c r="H67" s="29">
        <f t="shared" si="8"/>
        <v>5</v>
      </c>
      <c r="I67" s="18">
        <v>42207</v>
      </c>
      <c r="J67" s="121" t="s">
        <v>111</v>
      </c>
      <c r="K67" s="23" t="s">
        <v>290</v>
      </c>
      <c r="L67" s="32"/>
      <c r="M67" s="20"/>
      <c r="N67" s="5"/>
      <c r="O67" s="5"/>
      <c r="P67" s="5"/>
      <c r="Q67" s="5"/>
      <c r="R67" s="5"/>
      <c r="S67" s="5"/>
      <c r="T67" s="5" t="s">
        <v>95</v>
      </c>
      <c r="U67" s="34"/>
      <c r="V67" s="20"/>
      <c r="W67" s="34"/>
      <c r="X67" s="20"/>
      <c r="Y67" s="5"/>
      <c r="Z67" s="5"/>
      <c r="AA67" s="5"/>
      <c r="AB67" s="5"/>
      <c r="AC67" s="34"/>
      <c r="AD67" s="34"/>
      <c r="AE67" s="152" t="str">
        <f t="shared" si="9"/>
        <v/>
      </c>
      <c r="AF67" s="53" t="str">
        <f t="shared" ca="1" si="3"/>
        <v>O</v>
      </c>
      <c r="AG67" s="56" t="str">
        <f t="shared" si="4"/>
        <v>미확인</v>
      </c>
      <c r="AH67" s="55"/>
      <c r="AI67" s="39"/>
      <c r="AJ67" s="61"/>
      <c r="AK67" s="181"/>
      <c r="AL67" s="55" t="str">
        <f t="shared" si="5"/>
        <v>O</v>
      </c>
      <c r="AM67" s="47"/>
      <c r="AN67" s="47"/>
      <c r="AO67" s="47"/>
      <c r="AP67" s="44"/>
    </row>
    <row r="68" spans="1:42" ht="18" customHeight="1" x14ac:dyDescent="0.3">
      <c r="A68" s="13">
        <f t="shared" si="6"/>
        <v>0</v>
      </c>
      <c r="B68" s="120">
        <f t="shared" si="0"/>
        <v>1</v>
      </c>
      <c r="C68" s="55" t="str">
        <f t="shared" si="1"/>
        <v>2015.07.22</v>
      </c>
      <c r="D68" s="47"/>
      <c r="E68" s="172"/>
      <c r="F68" s="177" t="str">
        <f t="shared" ca="1" si="2"/>
        <v>공개 청원 일부 모음: 2015.07.22.(수) 게시함.</v>
      </c>
      <c r="G68" s="26">
        <f t="shared" si="7"/>
        <v>61</v>
      </c>
      <c r="H68" s="29">
        <f t="shared" si="8"/>
        <v>6</v>
      </c>
      <c r="I68" s="18">
        <v>42207</v>
      </c>
      <c r="J68" s="23" t="s">
        <v>112</v>
      </c>
      <c r="K68" s="23" t="s">
        <v>288</v>
      </c>
      <c r="L68" s="32"/>
      <c r="M68" s="20"/>
      <c r="N68" s="5"/>
      <c r="O68" s="5"/>
      <c r="P68" s="5"/>
      <c r="Q68" s="5"/>
      <c r="R68" s="5"/>
      <c r="S68" s="5"/>
      <c r="T68" s="5" t="s">
        <v>95</v>
      </c>
      <c r="U68" s="34"/>
      <c r="V68" s="20"/>
      <c r="W68" s="34"/>
      <c r="X68" s="20"/>
      <c r="Y68" s="5"/>
      <c r="Z68" s="5"/>
      <c r="AA68" s="5"/>
      <c r="AB68" s="5"/>
      <c r="AC68" s="34"/>
      <c r="AD68" s="34"/>
      <c r="AE68" s="152" t="str">
        <f t="shared" si="9"/>
        <v/>
      </c>
      <c r="AF68" s="53" t="str">
        <f t="shared" ca="1" si="3"/>
        <v>O</v>
      </c>
      <c r="AG68" s="56" t="str">
        <f t="shared" si="4"/>
        <v>미확인</v>
      </c>
      <c r="AH68" s="55"/>
      <c r="AI68" s="39"/>
      <c r="AJ68" s="61"/>
      <c r="AK68" s="181"/>
      <c r="AL68" s="55" t="str">
        <f t="shared" si="5"/>
        <v>O</v>
      </c>
      <c r="AM68" s="47"/>
      <c r="AN68" s="47"/>
      <c r="AO68" s="47"/>
      <c r="AP68" s="44"/>
    </row>
    <row r="69" spans="1:42" ht="18" customHeight="1" x14ac:dyDescent="0.3">
      <c r="A69" s="13">
        <f t="shared" si="6"/>
        <v>0</v>
      </c>
      <c r="B69" s="120">
        <f t="shared" si="0"/>
        <v>1</v>
      </c>
      <c r="C69" s="55" t="str">
        <f t="shared" si="1"/>
        <v>2015.07.22</v>
      </c>
      <c r="D69" s="47"/>
      <c r="E69" s="172"/>
      <c r="F69" s="177" t="str">
        <f t="shared" ca="1" si="2"/>
        <v>한의학개론: 2015.07.22.(수) 게시함.</v>
      </c>
      <c r="G69" s="26">
        <f t="shared" si="7"/>
        <v>62</v>
      </c>
      <c r="H69" s="29">
        <f t="shared" si="8"/>
        <v>7</v>
      </c>
      <c r="I69" s="18">
        <v>42207</v>
      </c>
      <c r="J69" s="23" t="s">
        <v>113</v>
      </c>
      <c r="K69" s="23" t="s">
        <v>408</v>
      </c>
      <c r="L69" s="32" t="s">
        <v>114</v>
      </c>
      <c r="M69" s="20"/>
      <c r="N69" s="5"/>
      <c r="O69" s="5"/>
      <c r="P69" s="5"/>
      <c r="Q69" s="5"/>
      <c r="R69" s="5"/>
      <c r="S69" s="5"/>
      <c r="T69" s="5"/>
      <c r="U69" s="34"/>
      <c r="V69" s="20"/>
      <c r="W69" s="34"/>
      <c r="X69" s="20"/>
      <c r="Y69" s="5"/>
      <c r="Z69" s="5"/>
      <c r="AA69" s="5"/>
      <c r="AB69" s="5"/>
      <c r="AC69" s="34"/>
      <c r="AD69" s="34"/>
      <c r="AE69" s="152" t="str">
        <f t="shared" si="9"/>
        <v/>
      </c>
      <c r="AF69" s="53" t="str">
        <f t="shared" ca="1" si="3"/>
        <v>O</v>
      </c>
      <c r="AG69" s="56" t="str">
        <f t="shared" si="4"/>
        <v>미확인</v>
      </c>
      <c r="AH69" s="55"/>
      <c r="AI69" s="39"/>
      <c r="AJ69" s="61"/>
      <c r="AK69" s="181"/>
      <c r="AL69" s="55" t="str">
        <f t="shared" si="5"/>
        <v>O</v>
      </c>
      <c r="AM69" s="47"/>
      <c r="AN69" s="47"/>
      <c r="AO69" s="47"/>
      <c r="AP69" s="44"/>
    </row>
    <row r="70" spans="1:42" ht="18" customHeight="1" x14ac:dyDescent="0.3">
      <c r="A70" s="13">
        <f t="shared" si="6"/>
        <v>0</v>
      </c>
      <c r="B70" s="120">
        <f t="shared" si="0"/>
        <v>1</v>
      </c>
      <c r="C70" s="55" t="str">
        <f t="shared" si="1"/>
        <v>2015.07.22</v>
      </c>
      <c r="D70" s="47"/>
      <c r="E70" s="172"/>
      <c r="F70" s="177" t="str">
        <f t="shared" ca="1" si="2"/>
        <v>과학적' 국어학 비판: 2015.07.22.(수) 게시함.</v>
      </c>
      <c r="G70" s="26">
        <f t="shared" si="7"/>
        <v>63</v>
      </c>
      <c r="H70" s="29">
        <f t="shared" si="8"/>
        <v>8</v>
      </c>
      <c r="I70" s="18">
        <v>42207</v>
      </c>
      <c r="J70" s="24" t="s">
        <v>115</v>
      </c>
      <c r="K70" s="23" t="s">
        <v>289</v>
      </c>
      <c r="L70" s="32" t="s">
        <v>116</v>
      </c>
      <c r="M70" s="20"/>
      <c r="N70" s="5"/>
      <c r="O70" s="5"/>
      <c r="P70" s="5"/>
      <c r="Q70" s="5"/>
      <c r="R70" s="5"/>
      <c r="S70" s="5"/>
      <c r="T70" s="5"/>
      <c r="U70" s="34"/>
      <c r="V70" s="20"/>
      <c r="W70" s="34"/>
      <c r="X70" s="20"/>
      <c r="Y70" s="5"/>
      <c r="Z70" s="5"/>
      <c r="AA70" s="5"/>
      <c r="AB70" s="5"/>
      <c r="AC70" s="34"/>
      <c r="AD70" s="34"/>
      <c r="AE70" s="152" t="str">
        <f t="shared" si="9"/>
        <v/>
      </c>
      <c r="AF70" s="53" t="str">
        <f t="shared" ca="1" si="3"/>
        <v>O</v>
      </c>
      <c r="AG70" s="56" t="str">
        <f t="shared" si="4"/>
        <v>미확인</v>
      </c>
      <c r="AH70" s="55"/>
      <c r="AI70" s="39"/>
      <c r="AJ70" s="61"/>
      <c r="AK70" s="181"/>
      <c r="AL70" s="55" t="str">
        <f t="shared" si="5"/>
        <v>O</v>
      </c>
      <c r="AM70" s="47"/>
      <c r="AN70" s="47"/>
      <c r="AO70" s="47"/>
      <c r="AP70" s="44"/>
    </row>
    <row r="71" spans="1:42" ht="18" customHeight="1" x14ac:dyDescent="0.3">
      <c r="A71" s="13">
        <f t="shared" si="6"/>
        <v>0</v>
      </c>
      <c r="B71" s="120">
        <f t="shared" si="0"/>
        <v>1</v>
      </c>
      <c r="C71" s="55" t="str">
        <f t="shared" si="1"/>
        <v>2015.07.22</v>
      </c>
      <c r="D71" s="47"/>
      <c r="E71" s="172"/>
      <c r="F71" s="177" t="str">
        <f t="shared" ca="1" si="2"/>
        <v>주 시경 선생님 집터에 표지석을 세워주십시오: 2015.07.22.(수) 게시함.</v>
      </c>
      <c r="G71" s="26">
        <f t="shared" si="7"/>
        <v>64</v>
      </c>
      <c r="H71" s="29">
        <f t="shared" si="8"/>
        <v>9</v>
      </c>
      <c r="I71" s="18">
        <v>42207</v>
      </c>
      <c r="J71" s="23" t="s">
        <v>344</v>
      </c>
      <c r="K71" s="23" t="s">
        <v>412</v>
      </c>
      <c r="L71" s="32"/>
      <c r="M71" s="20"/>
      <c r="N71" s="5" t="s">
        <v>92</v>
      </c>
      <c r="O71" s="5"/>
      <c r="P71" s="5"/>
      <c r="Q71" s="5"/>
      <c r="R71" s="5"/>
      <c r="S71" s="5"/>
      <c r="T71" s="5"/>
      <c r="U71" s="34"/>
      <c r="V71" s="20"/>
      <c r="W71" s="34" t="s">
        <v>2949</v>
      </c>
      <c r="X71" s="20"/>
      <c r="Y71" s="5"/>
      <c r="Z71" s="5"/>
      <c r="AA71" s="5"/>
      <c r="AB71" s="5"/>
      <c r="AC71" s="34"/>
      <c r="AD71" s="34"/>
      <c r="AE71" s="152">
        <f t="shared" si="9"/>
        <v>2</v>
      </c>
      <c r="AF71" s="53" t="str">
        <f t="shared" ca="1" si="3"/>
        <v>O</v>
      </c>
      <c r="AG71" s="56" t="s">
        <v>2982</v>
      </c>
      <c r="AH71" s="55"/>
      <c r="AI71" s="39" t="s">
        <v>2992</v>
      </c>
      <c r="AJ71" s="61"/>
      <c r="AK71" s="181"/>
      <c r="AL71" s="55" t="str">
        <f t="shared" si="5"/>
        <v>O</v>
      </c>
      <c r="AM71" s="47"/>
      <c r="AN71" s="47"/>
      <c r="AO71" s="47"/>
      <c r="AP71" s="44"/>
    </row>
    <row r="72" spans="1:42" ht="18" customHeight="1" x14ac:dyDescent="0.3">
      <c r="A72" s="13">
        <f t="shared" si="6"/>
        <v>0</v>
      </c>
      <c r="B72" s="120">
        <f t="shared" ref="B72:B135" si="10">IF(ISBLANK(J72),"",IF(COUNTIF($J$8:$J$1048576,J72)&lt;=10,COUNTIF($J$8:$J$1048576,J72),IF(COUNTIF($J$8:$J$1048576,J72)&gt;11,1)))</f>
        <v>1</v>
      </c>
      <c r="C72" s="55" t="str">
        <f t="shared" ref="C72:C135" si="11">IF(ISBLANK(J72),"",TEXT(I72,"YYYY.MM.DD"))</f>
        <v>2015.07.22</v>
      </c>
      <c r="D72" s="47"/>
      <c r="E72" s="172"/>
      <c r="F72" s="177" t="str">
        <f t="shared" ref="F72:F135" ca="1" si="12">IF(ISBLANK(J72),"",CONCATENATE(J72,": ",TEXT(I72,"yyyy.mm.dd.(aaa)")," ",IF(AF72="O","게시함.",IF(AF72="X","게시예정",""))))</f>
        <v>'한힌샘길'로 길 이름을 지어주십시오: 2015.07.22.(수) 게시함.</v>
      </c>
      <c r="G72" s="26">
        <f t="shared" si="7"/>
        <v>65</v>
      </c>
      <c r="H72" s="29">
        <f t="shared" si="8"/>
        <v>10</v>
      </c>
      <c r="I72" s="18">
        <v>42207</v>
      </c>
      <c r="J72" s="24" t="s">
        <v>414</v>
      </c>
      <c r="K72" s="23" t="s">
        <v>413</v>
      </c>
      <c r="L72" s="32"/>
      <c r="M72" s="20"/>
      <c r="N72" s="5" t="s">
        <v>92</v>
      </c>
      <c r="O72" s="5"/>
      <c r="P72" s="5"/>
      <c r="Q72" s="5"/>
      <c r="R72" s="5"/>
      <c r="S72" s="5"/>
      <c r="T72" s="5"/>
      <c r="U72" s="34"/>
      <c r="V72" s="20"/>
      <c r="W72" s="34" t="s">
        <v>2949</v>
      </c>
      <c r="X72" s="20"/>
      <c r="Y72" s="5"/>
      <c r="Z72" s="5"/>
      <c r="AA72" s="5"/>
      <c r="AB72" s="5"/>
      <c r="AC72" s="34"/>
      <c r="AD72" s="34"/>
      <c r="AE72" s="152">
        <f t="shared" si="9"/>
        <v>2</v>
      </c>
      <c r="AF72" s="53" t="str">
        <f t="shared" ref="AF72:AF135" ca="1" si="13">IF(ISBLANK(J72),"",IF(AM72="X","X",IF(TODAY()&gt;=I72,"O","X")))</f>
        <v>O</v>
      </c>
      <c r="AG72" s="56" t="s">
        <v>2982</v>
      </c>
      <c r="AH72" s="55"/>
      <c r="AI72" s="39" t="s">
        <v>2992</v>
      </c>
      <c r="AJ72" s="61"/>
      <c r="AK72" s="181"/>
      <c r="AL72" s="55" t="str">
        <f t="shared" ref="AL72:AL135" si="14">IF(ISBLANK(J72),"","O")</f>
        <v>O</v>
      </c>
      <c r="AM72" s="47"/>
      <c r="AN72" s="47"/>
      <c r="AO72" s="47"/>
      <c r="AP72" s="44"/>
    </row>
    <row r="73" spans="1:42" ht="18" customHeight="1" x14ac:dyDescent="0.3">
      <c r="A73" s="13">
        <f t="shared" si="6"/>
        <v>0</v>
      </c>
      <c r="B73" s="120">
        <f t="shared" si="10"/>
        <v>1</v>
      </c>
      <c r="C73" s="55" t="str">
        <f t="shared" si="11"/>
        <v>2015.07.22</v>
      </c>
      <c r="D73" s="47"/>
      <c r="E73" s="172"/>
      <c r="F73" s="177" t="str">
        <f t="shared" ca="1" si="12"/>
        <v>한글이름 짓기법: 2015.07.22.(수) 게시함.</v>
      </c>
      <c r="G73" s="26">
        <f t="shared" ref="G73:G136" si="15">IF(ISBLANK(J73),"",ROW()-7)</f>
        <v>66</v>
      </c>
      <c r="H73" s="29">
        <f t="shared" si="8"/>
        <v>11</v>
      </c>
      <c r="I73" s="18">
        <v>42207</v>
      </c>
      <c r="J73" s="23" t="s">
        <v>117</v>
      </c>
      <c r="K73" s="23" t="s">
        <v>405</v>
      </c>
      <c r="L73" s="32"/>
      <c r="M73" s="20"/>
      <c r="N73" s="5"/>
      <c r="O73" s="5"/>
      <c r="P73" s="5"/>
      <c r="Q73" s="5"/>
      <c r="R73" s="5"/>
      <c r="S73" s="5"/>
      <c r="T73" s="5"/>
      <c r="U73" s="34"/>
      <c r="V73" s="20"/>
      <c r="W73" s="34"/>
      <c r="X73" s="20"/>
      <c r="Y73" s="5"/>
      <c r="Z73" s="5"/>
      <c r="AA73" s="5"/>
      <c r="AB73" s="5"/>
      <c r="AC73" s="34"/>
      <c r="AD73" s="34"/>
      <c r="AE73" s="152" t="str">
        <f t="shared" si="9"/>
        <v/>
      </c>
      <c r="AF73" s="53" t="str">
        <f t="shared" ca="1" si="13"/>
        <v>O</v>
      </c>
      <c r="AG73" s="56" t="str">
        <f t="shared" ref="AG73:AG135" si="16">IF(ISBLANK(J73),"",IF(COUNTA(L73:AD73)=0,"지은이 찾을 수 없음",IF(COUNTA(L73:AD73)&gt;0,"미확인")))</f>
        <v>지은이 찾을 수 없음</v>
      </c>
      <c r="AH73" s="55"/>
      <c r="AI73" s="39"/>
      <c r="AJ73" s="61"/>
      <c r="AK73" s="181"/>
      <c r="AL73" s="55" t="str">
        <f t="shared" si="14"/>
        <v>O</v>
      </c>
      <c r="AM73" s="47"/>
      <c r="AN73" s="47"/>
      <c r="AO73" s="47"/>
      <c r="AP73" s="44"/>
    </row>
    <row r="74" spans="1:42" ht="18" customHeight="1" x14ac:dyDescent="0.3">
      <c r="A74" s="13">
        <f t="shared" ref="A74:A137" si="17">IF(ISBLANK(J74),"",0)</f>
        <v>0</v>
      </c>
      <c r="B74" s="120">
        <f t="shared" si="10"/>
        <v>1</v>
      </c>
      <c r="C74" s="55" t="str">
        <f t="shared" si="11"/>
        <v>2015.07.22</v>
      </c>
      <c r="D74" s="47"/>
      <c r="E74" s="172"/>
      <c r="F74" s="177" t="str">
        <f t="shared" ca="1" si="12"/>
        <v>한글이름 짓기의 실제: 2015.07.22.(수) 게시함.</v>
      </c>
      <c r="G74" s="26">
        <f t="shared" si="15"/>
        <v>67</v>
      </c>
      <c r="H74" s="29">
        <f t="shared" si="8"/>
        <v>12</v>
      </c>
      <c r="I74" s="18">
        <v>42207</v>
      </c>
      <c r="J74" s="23" t="s">
        <v>118</v>
      </c>
      <c r="K74" s="23" t="s">
        <v>406</v>
      </c>
      <c r="L74" s="32"/>
      <c r="M74" s="20"/>
      <c r="N74" s="5"/>
      <c r="O74" s="5"/>
      <c r="P74" s="5"/>
      <c r="Q74" s="5"/>
      <c r="R74" s="5"/>
      <c r="S74" s="5"/>
      <c r="T74" s="5"/>
      <c r="U74" s="34"/>
      <c r="V74" s="20"/>
      <c r="W74" s="34"/>
      <c r="X74" s="20"/>
      <c r="Y74" s="5"/>
      <c r="Z74" s="5"/>
      <c r="AA74" s="5"/>
      <c r="AB74" s="5"/>
      <c r="AC74" s="34"/>
      <c r="AD74" s="34"/>
      <c r="AE74" s="152" t="str">
        <f t="shared" si="9"/>
        <v/>
      </c>
      <c r="AF74" s="53" t="str">
        <f t="shared" ca="1" si="13"/>
        <v>O</v>
      </c>
      <c r="AG74" s="56" t="str">
        <f t="shared" si="16"/>
        <v>지은이 찾을 수 없음</v>
      </c>
      <c r="AH74" s="55"/>
      <c r="AI74" s="39"/>
      <c r="AJ74" s="61"/>
      <c r="AK74" s="181"/>
      <c r="AL74" s="55" t="str">
        <f t="shared" si="14"/>
        <v>O</v>
      </c>
      <c r="AM74" s="47"/>
      <c r="AN74" s="47"/>
      <c r="AO74" s="47"/>
      <c r="AP74" s="44"/>
    </row>
    <row r="75" spans="1:42" ht="18" customHeight="1" x14ac:dyDescent="0.3">
      <c r="A75" s="13">
        <f t="shared" si="17"/>
        <v>0</v>
      </c>
      <c r="B75" s="120">
        <f t="shared" si="10"/>
        <v>1</v>
      </c>
      <c r="C75" s="55" t="str">
        <f t="shared" si="11"/>
        <v>2015.07.23</v>
      </c>
      <c r="D75" s="47"/>
      <c r="E75" s="172"/>
      <c r="F75" s="177" t="str">
        <f t="shared" ca="1" si="12"/>
        <v>한글이름에 대해서…: 2015.07.23.(목) 게시함.</v>
      </c>
      <c r="G75" s="26">
        <f t="shared" si="15"/>
        <v>68</v>
      </c>
      <c r="H75" s="29">
        <f t="shared" ref="H75:H138" si="18">IF(ISBLANK(J75),"",IF(AND(I74&lt;&gt;I75),1,H74+1))</f>
        <v>1</v>
      </c>
      <c r="I75" s="18">
        <v>42208</v>
      </c>
      <c r="J75" s="23" t="s">
        <v>119</v>
      </c>
      <c r="K75" s="23" t="s">
        <v>407</v>
      </c>
      <c r="L75" s="32"/>
      <c r="M75" s="20"/>
      <c r="N75" s="5"/>
      <c r="O75" s="5"/>
      <c r="P75" s="5"/>
      <c r="Q75" s="5"/>
      <c r="R75" s="5"/>
      <c r="S75" s="5"/>
      <c r="T75" s="5"/>
      <c r="U75" s="34" t="s">
        <v>120</v>
      </c>
      <c r="V75" s="20"/>
      <c r="W75" s="34"/>
      <c r="X75" s="20"/>
      <c r="Y75" s="5"/>
      <c r="Z75" s="5"/>
      <c r="AA75" s="5"/>
      <c r="AB75" s="5"/>
      <c r="AC75" s="34"/>
      <c r="AD75" s="34"/>
      <c r="AE75" s="152" t="str">
        <f t="shared" ref="AE75:AE138" si="19">IF(OR(ISBLANK(J75),COUNTA(L75:AD75)&lt;=1),"",IF(COUNTA(L75:AD75)&gt;1,COUNTA(L75:AD75)))</f>
        <v/>
      </c>
      <c r="AF75" s="53" t="str">
        <f t="shared" ca="1" si="13"/>
        <v>O</v>
      </c>
      <c r="AG75" s="56" t="str">
        <f t="shared" si="16"/>
        <v>미확인</v>
      </c>
      <c r="AH75" s="55"/>
      <c r="AI75" s="39"/>
      <c r="AJ75" s="61"/>
      <c r="AK75" s="181"/>
      <c r="AL75" s="55" t="str">
        <f t="shared" si="14"/>
        <v>O</v>
      </c>
      <c r="AM75" s="47"/>
      <c r="AN75" s="47"/>
      <c r="AO75" s="47"/>
      <c r="AP75" s="44"/>
    </row>
    <row r="76" spans="1:42" ht="18" customHeight="1" x14ac:dyDescent="0.3">
      <c r="A76" s="13">
        <f t="shared" si="17"/>
        <v>0</v>
      </c>
      <c r="B76" s="120">
        <f t="shared" si="10"/>
        <v>1</v>
      </c>
      <c r="C76" s="55" t="str">
        <f t="shared" si="11"/>
        <v>2015.07.23</v>
      </c>
      <c r="D76" s="47"/>
      <c r="E76" s="172"/>
      <c r="F76" s="177" t="str">
        <f t="shared" ca="1" si="12"/>
        <v>14세기 문법형태 ‘-거/어-’의 교체에 대하여: 2015.07.23.(목) 게시함.</v>
      </c>
      <c r="G76" s="26">
        <f t="shared" si="15"/>
        <v>69</v>
      </c>
      <c r="H76" s="29">
        <f t="shared" si="18"/>
        <v>2</v>
      </c>
      <c r="I76" s="18">
        <v>42208</v>
      </c>
      <c r="J76" s="23" t="s">
        <v>121</v>
      </c>
      <c r="K76" s="23" t="s">
        <v>279</v>
      </c>
      <c r="L76" s="32" t="s">
        <v>122</v>
      </c>
      <c r="M76" s="20"/>
      <c r="N76" s="5"/>
      <c r="O76" s="5"/>
      <c r="P76" s="5"/>
      <c r="Q76" s="5"/>
      <c r="R76" s="5"/>
      <c r="S76" s="5"/>
      <c r="T76" s="5"/>
      <c r="U76" s="34"/>
      <c r="V76" s="20"/>
      <c r="W76" s="34"/>
      <c r="X76" s="20"/>
      <c r="Y76" s="5"/>
      <c r="Z76" s="5"/>
      <c r="AA76" s="5"/>
      <c r="AB76" s="5"/>
      <c r="AC76" s="34"/>
      <c r="AD76" s="34"/>
      <c r="AE76" s="152" t="str">
        <f t="shared" si="19"/>
        <v/>
      </c>
      <c r="AF76" s="53" t="str">
        <f t="shared" ca="1" si="13"/>
        <v>O</v>
      </c>
      <c r="AG76" s="56" t="str">
        <f t="shared" si="16"/>
        <v>미확인</v>
      </c>
      <c r="AH76" s="55"/>
      <c r="AI76" s="39"/>
      <c r="AJ76" s="61"/>
      <c r="AK76" s="181"/>
      <c r="AL76" s="55" t="str">
        <f t="shared" si="14"/>
        <v>O</v>
      </c>
      <c r="AM76" s="47"/>
      <c r="AN76" s="47"/>
      <c r="AO76" s="47"/>
      <c r="AP76" s="44"/>
    </row>
    <row r="77" spans="1:42" ht="18" customHeight="1" x14ac:dyDescent="0.3">
      <c r="A77" s="13">
        <f t="shared" si="17"/>
        <v>0</v>
      </c>
      <c r="B77" s="120">
        <f t="shared" si="10"/>
        <v>1</v>
      </c>
      <c r="C77" s="55" t="str">
        <f t="shared" si="11"/>
        <v>2015.07.23</v>
      </c>
      <c r="D77" s="47"/>
      <c r="E77" s="172"/>
      <c r="F77" s="177" t="str">
        <f t="shared" ca="1" si="12"/>
        <v>15세기 음운이론의 연구: 2015.07.23.(목) 게시함.</v>
      </c>
      <c r="G77" s="26">
        <f t="shared" si="15"/>
        <v>70</v>
      </c>
      <c r="H77" s="29">
        <f t="shared" si="18"/>
        <v>3</v>
      </c>
      <c r="I77" s="18">
        <v>42208</v>
      </c>
      <c r="J77" s="23" t="s">
        <v>123</v>
      </c>
      <c r="K77" s="23" t="s">
        <v>2594</v>
      </c>
      <c r="L77" s="32" t="s">
        <v>124</v>
      </c>
      <c r="M77" s="20"/>
      <c r="N77" s="5"/>
      <c r="O77" s="5"/>
      <c r="P77" s="5"/>
      <c r="Q77" s="5"/>
      <c r="R77" s="5"/>
      <c r="S77" s="5"/>
      <c r="T77" s="5"/>
      <c r="U77" s="34"/>
      <c r="V77" s="20"/>
      <c r="W77" s="34"/>
      <c r="X77" s="20"/>
      <c r="Y77" s="5"/>
      <c r="Z77" s="5"/>
      <c r="AA77" s="5"/>
      <c r="AB77" s="5"/>
      <c r="AC77" s="34"/>
      <c r="AD77" s="34"/>
      <c r="AE77" s="152" t="str">
        <f t="shared" si="19"/>
        <v/>
      </c>
      <c r="AF77" s="53" t="str">
        <f t="shared" ca="1" si="13"/>
        <v>O</v>
      </c>
      <c r="AG77" s="56">
        <v>42230</v>
      </c>
      <c r="AH77" s="55" t="s">
        <v>2794</v>
      </c>
      <c r="AI77" s="39"/>
      <c r="AJ77" s="61"/>
      <c r="AK77" s="181"/>
      <c r="AL77" s="55" t="str">
        <f t="shared" si="14"/>
        <v>O</v>
      </c>
      <c r="AM77" s="47"/>
      <c r="AN77" s="47"/>
      <c r="AO77" s="47"/>
      <c r="AP77" s="44"/>
    </row>
    <row r="78" spans="1:42" ht="18" customHeight="1" x14ac:dyDescent="0.3">
      <c r="A78" s="13">
        <f t="shared" si="17"/>
        <v>0</v>
      </c>
      <c r="B78" s="120">
        <f t="shared" si="10"/>
        <v>1</v>
      </c>
      <c r="C78" s="55" t="str">
        <f t="shared" si="11"/>
        <v>2015.07.23</v>
      </c>
      <c r="D78" s="47"/>
      <c r="E78" s="172"/>
      <c r="F78" s="177" t="str">
        <f t="shared" ca="1" si="12"/>
        <v>15세기의 문법 의식에 대하여: 2015.07.23.(목) 게시함.</v>
      </c>
      <c r="G78" s="26">
        <f t="shared" si="15"/>
        <v>71</v>
      </c>
      <c r="H78" s="29">
        <f t="shared" si="18"/>
        <v>4</v>
      </c>
      <c r="I78" s="18">
        <v>42208</v>
      </c>
      <c r="J78" s="23" t="s">
        <v>125</v>
      </c>
      <c r="K78" s="23" t="s">
        <v>280</v>
      </c>
      <c r="L78" s="32"/>
      <c r="M78" s="20"/>
      <c r="N78" s="5"/>
      <c r="O78" s="5"/>
      <c r="P78" s="5"/>
      <c r="Q78" s="5"/>
      <c r="R78" s="5"/>
      <c r="S78" s="5"/>
      <c r="T78" s="5"/>
      <c r="U78" s="34"/>
      <c r="V78" s="20"/>
      <c r="W78" s="34" t="s">
        <v>126</v>
      </c>
      <c r="X78" s="20"/>
      <c r="Y78" s="5"/>
      <c r="Z78" s="5"/>
      <c r="AA78" s="5"/>
      <c r="AB78" s="5"/>
      <c r="AC78" s="34"/>
      <c r="AD78" s="34"/>
      <c r="AE78" s="152" t="str">
        <f t="shared" si="19"/>
        <v/>
      </c>
      <c r="AF78" s="53" t="str">
        <f t="shared" ca="1" si="13"/>
        <v>O</v>
      </c>
      <c r="AG78" s="56" t="str">
        <f t="shared" si="16"/>
        <v>미확인</v>
      </c>
      <c r="AH78" s="55"/>
      <c r="AI78" s="39"/>
      <c r="AJ78" s="61"/>
      <c r="AK78" s="181"/>
      <c r="AL78" s="55" t="str">
        <f t="shared" si="14"/>
        <v>O</v>
      </c>
      <c r="AM78" s="47"/>
      <c r="AN78" s="47"/>
      <c r="AO78" s="47"/>
      <c r="AP78" s="44"/>
    </row>
    <row r="79" spans="1:42" ht="18" customHeight="1" x14ac:dyDescent="0.3">
      <c r="A79" s="13">
        <f t="shared" si="17"/>
        <v>0</v>
      </c>
      <c r="B79" s="120">
        <f t="shared" si="10"/>
        <v>1</v>
      </c>
      <c r="C79" s="55" t="str">
        <f t="shared" si="11"/>
        <v>2015.07.24</v>
      </c>
      <c r="D79" s="47"/>
      <c r="E79" s="172"/>
      <c r="F79" s="177" t="str">
        <f t="shared" ca="1" si="12"/>
        <v>17세기 국어 사전' 표제어 모음: 2015.07.24.(금) 게시함.</v>
      </c>
      <c r="G79" s="26">
        <f t="shared" si="15"/>
        <v>72</v>
      </c>
      <c r="H79" s="29">
        <f t="shared" si="18"/>
        <v>1</v>
      </c>
      <c r="I79" s="18">
        <v>42209</v>
      </c>
      <c r="J79" s="24" t="s">
        <v>127</v>
      </c>
      <c r="K79" s="23" t="s">
        <v>281</v>
      </c>
      <c r="L79" s="32"/>
      <c r="M79" s="20"/>
      <c r="N79" s="5"/>
      <c r="O79" s="5"/>
      <c r="P79" s="5"/>
      <c r="Q79" s="5"/>
      <c r="R79" s="5"/>
      <c r="S79" s="5"/>
      <c r="T79" s="5"/>
      <c r="U79" s="34"/>
      <c r="V79" s="20"/>
      <c r="W79" s="34"/>
      <c r="X79" s="20"/>
      <c r="Y79" s="5"/>
      <c r="Z79" s="5"/>
      <c r="AA79" s="5"/>
      <c r="AB79" s="5"/>
      <c r="AC79" s="34"/>
      <c r="AD79" s="34"/>
      <c r="AE79" s="152" t="str">
        <f t="shared" si="19"/>
        <v/>
      </c>
      <c r="AF79" s="53" t="str">
        <f t="shared" ca="1" si="13"/>
        <v>O</v>
      </c>
      <c r="AG79" s="56" t="str">
        <f t="shared" si="16"/>
        <v>지은이 찾을 수 없음</v>
      </c>
      <c r="AH79" s="55"/>
      <c r="AI79" s="39"/>
      <c r="AJ79" s="61"/>
      <c r="AK79" s="181"/>
      <c r="AL79" s="55" t="str">
        <f t="shared" si="14"/>
        <v>O</v>
      </c>
      <c r="AM79" s="47"/>
      <c r="AN79" s="47"/>
      <c r="AO79" s="47"/>
      <c r="AP79" s="44"/>
    </row>
    <row r="80" spans="1:42" ht="18" customHeight="1" x14ac:dyDescent="0.3">
      <c r="A80" s="13">
        <f t="shared" si="17"/>
        <v>0</v>
      </c>
      <c r="B80" s="120">
        <f t="shared" si="10"/>
        <v>1</v>
      </c>
      <c r="C80" s="55" t="str">
        <f t="shared" si="11"/>
        <v>2015.07.24</v>
      </c>
      <c r="D80" s="47"/>
      <c r="E80" s="172"/>
      <c r="F80" s="177" t="str">
        <f t="shared" ca="1" si="12"/>
        <v>18세기 여성 교훈서의 언어학적 비교 연구: 2015.07.24.(금) 게시함.</v>
      </c>
      <c r="G80" s="26">
        <f t="shared" si="15"/>
        <v>73</v>
      </c>
      <c r="H80" s="29">
        <f t="shared" si="18"/>
        <v>2</v>
      </c>
      <c r="I80" s="18">
        <v>42209</v>
      </c>
      <c r="J80" s="23" t="s">
        <v>128</v>
      </c>
      <c r="K80" s="23" t="s">
        <v>282</v>
      </c>
      <c r="L80" s="32" t="s">
        <v>129</v>
      </c>
      <c r="M80" s="20"/>
      <c r="N80" s="5"/>
      <c r="O80" s="5"/>
      <c r="P80" s="5"/>
      <c r="Q80" s="5"/>
      <c r="R80" s="5"/>
      <c r="S80" s="5"/>
      <c r="T80" s="5"/>
      <c r="U80" s="34"/>
      <c r="V80" s="20"/>
      <c r="W80" s="34"/>
      <c r="X80" s="20"/>
      <c r="Y80" s="5"/>
      <c r="Z80" s="5"/>
      <c r="AA80" s="5"/>
      <c r="AB80" s="5"/>
      <c r="AC80" s="34"/>
      <c r="AD80" s="34"/>
      <c r="AE80" s="152" t="str">
        <f t="shared" si="19"/>
        <v/>
      </c>
      <c r="AF80" s="53" t="str">
        <f t="shared" ca="1" si="13"/>
        <v>O</v>
      </c>
      <c r="AG80" s="56" t="str">
        <f t="shared" si="16"/>
        <v>미확인</v>
      </c>
      <c r="AH80" s="55"/>
      <c r="AI80" s="39"/>
      <c r="AJ80" s="61"/>
      <c r="AK80" s="181"/>
      <c r="AL80" s="55" t="str">
        <f t="shared" si="14"/>
        <v>O</v>
      </c>
      <c r="AM80" s="47"/>
      <c r="AN80" s="47"/>
      <c r="AO80" s="47"/>
      <c r="AP80" s="44"/>
    </row>
    <row r="81" spans="1:42" ht="18" customHeight="1" x14ac:dyDescent="0.3">
      <c r="A81" s="13">
        <f t="shared" si="17"/>
        <v>0</v>
      </c>
      <c r="B81" s="120">
        <f t="shared" si="10"/>
        <v>1</v>
      </c>
      <c r="C81" s="55" t="str">
        <f t="shared" si="11"/>
        <v>2015.07.24</v>
      </c>
      <c r="D81" s="47"/>
      <c r="E81" s="172"/>
      <c r="F81" s="177" t="str">
        <f t="shared" ca="1" si="12"/>
        <v>1930년대 시의 공간 연구: 2015.07.24.(금) 게시함.</v>
      </c>
      <c r="G81" s="26">
        <f t="shared" si="15"/>
        <v>74</v>
      </c>
      <c r="H81" s="29">
        <f t="shared" si="18"/>
        <v>3</v>
      </c>
      <c r="I81" s="18">
        <v>42209</v>
      </c>
      <c r="J81" s="23" t="s">
        <v>130</v>
      </c>
      <c r="K81" s="23" t="s">
        <v>286</v>
      </c>
      <c r="L81" s="32" t="s">
        <v>131</v>
      </c>
      <c r="M81" s="20"/>
      <c r="N81" s="5"/>
      <c r="O81" s="5"/>
      <c r="P81" s="5"/>
      <c r="Q81" s="5"/>
      <c r="R81" s="5"/>
      <c r="S81" s="5"/>
      <c r="T81" s="5"/>
      <c r="U81" s="34"/>
      <c r="V81" s="20"/>
      <c r="W81" s="34"/>
      <c r="X81" s="20"/>
      <c r="Y81" s="5"/>
      <c r="Z81" s="5"/>
      <c r="AA81" s="5"/>
      <c r="AB81" s="5"/>
      <c r="AC81" s="34"/>
      <c r="AD81" s="34"/>
      <c r="AE81" s="152" t="str">
        <f t="shared" si="19"/>
        <v/>
      </c>
      <c r="AF81" s="53" t="str">
        <f t="shared" ca="1" si="13"/>
        <v>O</v>
      </c>
      <c r="AG81" s="56" t="str">
        <f t="shared" si="16"/>
        <v>미확인</v>
      </c>
      <c r="AH81" s="55"/>
      <c r="AI81" s="39"/>
      <c r="AJ81" s="61"/>
      <c r="AK81" s="181"/>
      <c r="AL81" s="55" t="str">
        <f t="shared" si="14"/>
        <v>O</v>
      </c>
      <c r="AM81" s="47"/>
      <c r="AN81" s="47"/>
      <c r="AO81" s="47"/>
      <c r="AP81" s="44"/>
    </row>
    <row r="82" spans="1:42" ht="18" customHeight="1" x14ac:dyDescent="0.3">
      <c r="A82" s="13">
        <f t="shared" si="17"/>
        <v>0</v>
      </c>
      <c r="B82" s="120">
        <f t="shared" si="10"/>
        <v>1</v>
      </c>
      <c r="C82" s="55" t="str">
        <f t="shared" si="11"/>
        <v>2015.07.25</v>
      </c>
      <c r="D82" s="47"/>
      <c r="E82" s="172"/>
      <c r="F82" s="177" t="str">
        <f t="shared" ca="1" si="12"/>
        <v>1940년대 결어: 2015.07.25.(토) 게시함.</v>
      </c>
      <c r="G82" s="26">
        <f t="shared" si="15"/>
        <v>75</v>
      </c>
      <c r="H82" s="29">
        <f t="shared" si="18"/>
        <v>1</v>
      </c>
      <c r="I82" s="18">
        <v>42210</v>
      </c>
      <c r="J82" s="23" t="s">
        <v>132</v>
      </c>
      <c r="K82" s="23" t="s">
        <v>287</v>
      </c>
      <c r="L82" s="32"/>
      <c r="M82" s="20"/>
      <c r="N82" s="5"/>
      <c r="O82" s="5"/>
      <c r="P82" s="5"/>
      <c r="Q82" s="5"/>
      <c r="R82" s="5"/>
      <c r="S82" s="5"/>
      <c r="T82" s="5"/>
      <c r="U82" s="34"/>
      <c r="V82" s="20"/>
      <c r="W82" s="34"/>
      <c r="X82" s="20"/>
      <c r="Y82" s="5"/>
      <c r="Z82" s="5"/>
      <c r="AA82" s="5"/>
      <c r="AB82" s="5"/>
      <c r="AC82" s="34"/>
      <c r="AD82" s="34"/>
      <c r="AE82" s="152" t="str">
        <f t="shared" si="19"/>
        <v/>
      </c>
      <c r="AF82" s="53" t="str">
        <f t="shared" ca="1" si="13"/>
        <v>O</v>
      </c>
      <c r="AG82" s="56" t="str">
        <f t="shared" si="16"/>
        <v>지은이 찾을 수 없음</v>
      </c>
      <c r="AH82" s="55"/>
      <c r="AI82" s="39"/>
      <c r="AJ82" s="61"/>
      <c r="AK82" s="181"/>
      <c r="AL82" s="55" t="str">
        <f t="shared" si="14"/>
        <v>O</v>
      </c>
      <c r="AM82" s="47"/>
      <c r="AN82" s="47"/>
      <c r="AO82" s="47"/>
      <c r="AP82" s="44"/>
    </row>
    <row r="83" spans="1:42" ht="18" customHeight="1" x14ac:dyDescent="0.3">
      <c r="A83" s="13">
        <f t="shared" si="17"/>
        <v>0</v>
      </c>
      <c r="B83" s="120">
        <f t="shared" si="10"/>
        <v>1</v>
      </c>
      <c r="C83" s="55" t="str">
        <f t="shared" si="11"/>
        <v>2015.07.25</v>
      </c>
      <c r="D83" s="47"/>
      <c r="E83" s="172"/>
      <c r="F83" s="177" t="str">
        <f t="shared" ca="1" si="12"/>
        <v>21세기 민족정체성과 국어교육: 2015.07.25.(토) 게시함.</v>
      </c>
      <c r="G83" s="26">
        <f t="shared" si="15"/>
        <v>76</v>
      </c>
      <c r="H83" s="29">
        <f t="shared" si="18"/>
        <v>2</v>
      </c>
      <c r="I83" s="18">
        <v>42210</v>
      </c>
      <c r="J83" s="23" t="s">
        <v>133</v>
      </c>
      <c r="K83" s="23" t="s">
        <v>283</v>
      </c>
      <c r="L83" s="32"/>
      <c r="M83" s="20"/>
      <c r="N83" s="5"/>
      <c r="O83" s="5"/>
      <c r="P83" s="5"/>
      <c r="Q83" s="5"/>
      <c r="R83" s="5"/>
      <c r="S83" s="5"/>
      <c r="T83" s="5"/>
      <c r="U83" s="34" t="s">
        <v>134</v>
      </c>
      <c r="V83" s="20"/>
      <c r="W83" s="34"/>
      <c r="X83" s="20"/>
      <c r="Y83" s="5"/>
      <c r="Z83" s="5"/>
      <c r="AA83" s="5"/>
      <c r="AB83" s="5"/>
      <c r="AC83" s="34"/>
      <c r="AD83" s="34"/>
      <c r="AE83" s="152" t="str">
        <f t="shared" si="19"/>
        <v/>
      </c>
      <c r="AF83" s="53" t="str">
        <f t="shared" ca="1" si="13"/>
        <v>O</v>
      </c>
      <c r="AG83" s="56" t="str">
        <f t="shared" si="16"/>
        <v>미확인</v>
      </c>
      <c r="AH83" s="55"/>
      <c r="AI83" s="39"/>
      <c r="AJ83" s="61"/>
      <c r="AK83" s="181"/>
      <c r="AL83" s="55" t="str">
        <f t="shared" si="14"/>
        <v>O</v>
      </c>
      <c r="AM83" s="47"/>
      <c r="AN83" s="47"/>
      <c r="AO83" s="47"/>
      <c r="AP83" s="44"/>
    </row>
    <row r="84" spans="1:42" ht="18" customHeight="1" x14ac:dyDescent="0.3">
      <c r="A84" s="13">
        <f t="shared" si="17"/>
        <v>0</v>
      </c>
      <c r="B84" s="120">
        <f t="shared" si="10"/>
        <v>1</v>
      </c>
      <c r="C84" s="55" t="str">
        <f t="shared" si="11"/>
        <v>2015.07.25</v>
      </c>
      <c r="D84" s="47"/>
      <c r="E84" s="172"/>
      <c r="F84" s="177" t="str">
        <f t="shared" ca="1" si="12"/>
        <v>21 세기의 『문법』: 2015.07.25.(토) 게시함.</v>
      </c>
      <c r="G84" s="26">
        <f t="shared" si="15"/>
        <v>77</v>
      </c>
      <c r="H84" s="29">
        <f t="shared" si="18"/>
        <v>3</v>
      </c>
      <c r="I84" s="18">
        <v>42210</v>
      </c>
      <c r="J84" s="23" t="s">
        <v>135</v>
      </c>
      <c r="K84" s="23" t="s">
        <v>1810</v>
      </c>
      <c r="L84" s="32" t="s">
        <v>136</v>
      </c>
      <c r="M84" s="20"/>
      <c r="N84" s="5"/>
      <c r="O84" s="5"/>
      <c r="P84" s="5"/>
      <c r="Q84" s="5"/>
      <c r="R84" s="5"/>
      <c r="S84" s="5"/>
      <c r="T84" s="5"/>
      <c r="U84" s="34"/>
      <c r="V84" s="20"/>
      <c r="W84" s="34"/>
      <c r="X84" s="20"/>
      <c r="Y84" s="5"/>
      <c r="Z84" s="5"/>
      <c r="AA84" s="5"/>
      <c r="AB84" s="5"/>
      <c r="AC84" s="34"/>
      <c r="AD84" s="34"/>
      <c r="AE84" s="152" t="str">
        <f t="shared" si="19"/>
        <v/>
      </c>
      <c r="AF84" s="53" t="str">
        <f t="shared" ca="1" si="13"/>
        <v>O</v>
      </c>
      <c r="AG84" s="56" t="s">
        <v>2973</v>
      </c>
      <c r="AH84" s="55"/>
      <c r="AI84" s="39"/>
      <c r="AJ84" s="61"/>
      <c r="AK84" s="181"/>
      <c r="AL84" s="55" t="str">
        <f t="shared" si="14"/>
        <v>O</v>
      </c>
      <c r="AM84" s="47"/>
      <c r="AN84" s="47"/>
      <c r="AO84" s="47"/>
      <c r="AP84" s="44"/>
    </row>
    <row r="85" spans="1:42" ht="18" customHeight="1" x14ac:dyDescent="0.3">
      <c r="A85" s="13">
        <f t="shared" si="17"/>
        <v>0</v>
      </c>
      <c r="B85" s="120">
        <f t="shared" si="10"/>
        <v>1</v>
      </c>
      <c r="C85" s="55" t="str">
        <f t="shared" si="11"/>
        <v>2015.07.25</v>
      </c>
      <c r="D85" s="47"/>
      <c r="E85" s="172"/>
      <c r="F85" s="177" t="str">
        <f t="shared" ca="1" si="12"/>
        <v>50돌 뒤 10년의 한글 학회 발자취(한글학회. 1981): 2015.07.25.(토) 게시함.</v>
      </c>
      <c r="G85" s="26">
        <f t="shared" si="15"/>
        <v>78</v>
      </c>
      <c r="H85" s="29">
        <f t="shared" si="18"/>
        <v>4</v>
      </c>
      <c r="I85" s="18">
        <v>42210</v>
      </c>
      <c r="J85" s="158" t="s">
        <v>137</v>
      </c>
      <c r="K85" s="23" t="s">
        <v>284</v>
      </c>
      <c r="L85" s="32"/>
      <c r="M85" s="20"/>
      <c r="N85" s="5"/>
      <c r="O85" s="5"/>
      <c r="P85" s="5"/>
      <c r="Q85" s="5"/>
      <c r="R85" s="5"/>
      <c r="S85" s="5"/>
      <c r="T85" s="5"/>
      <c r="U85" s="34"/>
      <c r="V85" s="20"/>
      <c r="W85" s="34"/>
      <c r="X85" s="20"/>
      <c r="Y85" s="5"/>
      <c r="Z85" s="5"/>
      <c r="AA85" s="5"/>
      <c r="AB85" s="5"/>
      <c r="AC85" s="34" t="s">
        <v>2322</v>
      </c>
      <c r="AD85" s="34"/>
      <c r="AE85" s="152" t="str">
        <f t="shared" si="19"/>
        <v/>
      </c>
      <c r="AF85" s="53" t="str">
        <f t="shared" ca="1" si="13"/>
        <v>O</v>
      </c>
      <c r="AG85" s="56">
        <v>42230</v>
      </c>
      <c r="AH85" s="55" t="s">
        <v>2808</v>
      </c>
      <c r="AI85" s="39"/>
      <c r="AJ85" s="61"/>
      <c r="AK85" s="181"/>
      <c r="AL85" s="55" t="str">
        <f t="shared" si="14"/>
        <v>O</v>
      </c>
      <c r="AM85" s="47"/>
      <c r="AN85" s="47"/>
      <c r="AO85" s="47"/>
      <c r="AP85" s="44"/>
    </row>
    <row r="86" spans="1:42" s="170" customFormat="1" ht="18" customHeight="1" x14ac:dyDescent="0.3">
      <c r="A86" s="154">
        <f t="shared" si="17"/>
        <v>0</v>
      </c>
      <c r="B86" s="120">
        <f t="shared" si="10"/>
        <v>1</v>
      </c>
      <c r="C86" s="55" t="str">
        <f t="shared" si="11"/>
        <v>2015.07.25</v>
      </c>
      <c r="D86" s="47"/>
      <c r="E86" s="172"/>
      <c r="F86" s="177" t="str">
        <f t="shared" ca="1" si="12"/>
        <v>97년도 국어학 연구 업적: 2015.07.25.(토) 게시함.</v>
      </c>
      <c r="G86" s="155">
        <f t="shared" si="15"/>
        <v>79</v>
      </c>
      <c r="H86" s="29">
        <f t="shared" si="18"/>
        <v>5</v>
      </c>
      <c r="I86" s="156">
        <v>42210</v>
      </c>
      <c r="J86" s="157" t="s">
        <v>138</v>
      </c>
      <c r="K86" s="158" t="s">
        <v>285</v>
      </c>
      <c r="L86" s="159" t="s">
        <v>2141</v>
      </c>
      <c r="M86" s="160"/>
      <c r="N86" s="161"/>
      <c r="O86" s="161"/>
      <c r="P86" s="161"/>
      <c r="Q86" s="161"/>
      <c r="R86" s="161"/>
      <c r="S86" s="161"/>
      <c r="T86" s="161"/>
      <c r="U86" s="162"/>
      <c r="V86" s="160"/>
      <c r="W86" s="162"/>
      <c r="X86" s="160"/>
      <c r="Y86" s="161"/>
      <c r="Z86" s="161"/>
      <c r="AA86" s="161"/>
      <c r="AB86" s="161"/>
      <c r="AC86" s="162"/>
      <c r="AD86" s="162"/>
      <c r="AE86" s="163" t="str">
        <f t="shared" si="19"/>
        <v/>
      </c>
      <c r="AF86" s="164" t="str">
        <f t="shared" ca="1" si="13"/>
        <v>O</v>
      </c>
      <c r="AG86" s="56">
        <v>42230</v>
      </c>
      <c r="AH86" s="55" t="s">
        <v>2953</v>
      </c>
      <c r="AI86" s="166"/>
      <c r="AJ86" s="167"/>
      <c r="AK86" s="184"/>
      <c r="AL86" s="165" t="str">
        <f t="shared" si="14"/>
        <v>O</v>
      </c>
      <c r="AM86" s="168"/>
      <c r="AN86" s="168"/>
      <c r="AO86" s="168"/>
      <c r="AP86" s="169"/>
    </row>
    <row r="87" spans="1:42" ht="18" customHeight="1" x14ac:dyDescent="0.3">
      <c r="A87" s="13">
        <f t="shared" si="17"/>
        <v>0</v>
      </c>
      <c r="B87" s="120">
        <f t="shared" si="10"/>
        <v>1</v>
      </c>
      <c r="C87" s="55" t="str">
        <f t="shared" si="11"/>
        <v>2015.07.25</v>
      </c>
      <c r="D87" s="47"/>
      <c r="E87" s="172"/>
      <c r="F87" s="177" t="str">
        <f t="shared" ca="1" si="12"/>
        <v>중국어와 한국어의 문법적 특성 대조 연구: 2015.07.25.(토) 게시함.</v>
      </c>
      <c r="G87" s="26">
        <f t="shared" si="15"/>
        <v>80</v>
      </c>
      <c r="H87" s="29">
        <f t="shared" si="18"/>
        <v>6</v>
      </c>
      <c r="I87" s="18">
        <v>42210</v>
      </c>
      <c r="J87" s="23" t="s">
        <v>139</v>
      </c>
      <c r="K87" s="23" t="s">
        <v>343</v>
      </c>
      <c r="L87" s="32"/>
      <c r="M87" s="20"/>
      <c r="N87" s="5"/>
      <c r="O87" s="5"/>
      <c r="P87" s="5"/>
      <c r="Q87" s="5"/>
      <c r="R87" s="5" t="s">
        <v>140</v>
      </c>
      <c r="S87" s="5"/>
      <c r="T87" s="5"/>
      <c r="U87" s="34"/>
      <c r="V87" s="20"/>
      <c r="W87" s="34"/>
      <c r="X87" s="20"/>
      <c r="Y87" s="5"/>
      <c r="Z87" s="5"/>
      <c r="AA87" s="5"/>
      <c r="AB87" s="5"/>
      <c r="AC87" s="34"/>
      <c r="AD87" s="34"/>
      <c r="AE87" s="152" t="str">
        <f t="shared" si="19"/>
        <v/>
      </c>
      <c r="AF87" s="53" t="str">
        <f t="shared" ca="1" si="13"/>
        <v>O</v>
      </c>
      <c r="AG87" s="56" t="str">
        <f t="shared" si="16"/>
        <v>미확인</v>
      </c>
      <c r="AH87" s="55"/>
      <c r="AI87" s="39"/>
      <c r="AJ87" s="61"/>
      <c r="AK87" s="181"/>
      <c r="AL87" s="55" t="str">
        <f t="shared" si="14"/>
        <v>O</v>
      </c>
      <c r="AM87" s="47"/>
      <c r="AN87" s="47"/>
      <c r="AO87" s="47"/>
      <c r="AP87" s="44"/>
    </row>
    <row r="88" spans="1:42" ht="18" customHeight="1" x14ac:dyDescent="0.3">
      <c r="A88" s="13">
        <f t="shared" si="17"/>
        <v>0</v>
      </c>
      <c r="B88" s="120">
        <f t="shared" si="10"/>
        <v>1</v>
      </c>
      <c r="C88" s="55" t="str">
        <f t="shared" si="11"/>
        <v>2015.07.25</v>
      </c>
      <c r="D88" s="47"/>
      <c r="E88" s="172"/>
      <c r="F88" s="177" t="str">
        <f t="shared" ca="1" si="12"/>
        <v>국어의 격과 조사(목록): 2015.07.25.(토) 게시함.</v>
      </c>
      <c r="G88" s="26">
        <f t="shared" si="15"/>
        <v>81</v>
      </c>
      <c r="H88" s="29">
        <f t="shared" si="18"/>
        <v>7</v>
      </c>
      <c r="I88" s="18">
        <v>42210</v>
      </c>
      <c r="J88" s="23" t="s">
        <v>141</v>
      </c>
      <c r="K88" s="23" t="s">
        <v>296</v>
      </c>
      <c r="L88" s="32"/>
      <c r="M88" s="20"/>
      <c r="N88" s="5"/>
      <c r="O88" s="5"/>
      <c r="P88" s="5"/>
      <c r="Q88" s="5"/>
      <c r="R88" s="5"/>
      <c r="S88" s="5"/>
      <c r="T88" s="5"/>
      <c r="U88" s="34"/>
      <c r="V88" s="20"/>
      <c r="W88" s="34"/>
      <c r="X88" s="20"/>
      <c r="Y88" s="5"/>
      <c r="Z88" s="5"/>
      <c r="AA88" s="5"/>
      <c r="AB88" s="5"/>
      <c r="AC88" s="34"/>
      <c r="AD88" s="34"/>
      <c r="AE88" s="152" t="str">
        <f t="shared" si="19"/>
        <v/>
      </c>
      <c r="AF88" s="53" t="str">
        <f t="shared" ca="1" si="13"/>
        <v>O</v>
      </c>
      <c r="AG88" s="56" t="str">
        <f t="shared" si="16"/>
        <v>지은이 찾을 수 없음</v>
      </c>
      <c r="AH88" s="55"/>
      <c r="AI88" s="39"/>
      <c r="AJ88" s="61"/>
      <c r="AK88" s="181"/>
      <c r="AL88" s="55" t="str">
        <f t="shared" si="14"/>
        <v>O</v>
      </c>
      <c r="AM88" s="47"/>
      <c r="AN88" s="47"/>
      <c r="AO88" s="47"/>
      <c r="AP88" s="44"/>
    </row>
    <row r="89" spans="1:42" ht="18" customHeight="1" x14ac:dyDescent="0.3">
      <c r="A89" s="13">
        <f t="shared" si="17"/>
        <v>0</v>
      </c>
      <c r="B89" s="120">
        <f t="shared" si="10"/>
        <v>1</v>
      </c>
      <c r="C89" s="55" t="str">
        <f t="shared" si="11"/>
        <v>2015.07.25</v>
      </c>
      <c r="D89" s="47"/>
      <c r="E89" s="172"/>
      <c r="F89" s="177" t="str">
        <f t="shared" ca="1" si="12"/>
        <v>중학생들의 어휘력 조사를 통해 본 어휘 교육의 필요성: 2015.07.25.(토) 게시함.</v>
      </c>
      <c r="G89" s="26">
        <f t="shared" si="15"/>
        <v>82</v>
      </c>
      <c r="H89" s="29">
        <f t="shared" si="18"/>
        <v>8</v>
      </c>
      <c r="I89" s="18">
        <v>42210</v>
      </c>
      <c r="J89" s="23" t="s">
        <v>142</v>
      </c>
      <c r="K89" s="23" t="s">
        <v>346</v>
      </c>
      <c r="L89" s="32"/>
      <c r="M89" s="20"/>
      <c r="N89" s="5"/>
      <c r="O89" s="5"/>
      <c r="P89" s="5"/>
      <c r="Q89" s="5"/>
      <c r="R89" s="5"/>
      <c r="S89" s="5"/>
      <c r="T89" s="5"/>
      <c r="U89" s="34"/>
      <c r="V89" s="20"/>
      <c r="W89" s="34"/>
      <c r="X89" s="20"/>
      <c r="Y89" s="5"/>
      <c r="Z89" s="5"/>
      <c r="AA89" s="5"/>
      <c r="AB89" s="5"/>
      <c r="AC89" s="34"/>
      <c r="AD89" s="34"/>
      <c r="AE89" s="152" t="str">
        <f t="shared" si="19"/>
        <v/>
      </c>
      <c r="AF89" s="53" t="str">
        <f t="shared" ca="1" si="13"/>
        <v>O</v>
      </c>
      <c r="AG89" s="56" t="str">
        <f t="shared" si="16"/>
        <v>지은이 찾을 수 없음</v>
      </c>
      <c r="AH89" s="55"/>
      <c r="AI89" s="39"/>
      <c r="AJ89" s="61"/>
      <c r="AK89" s="181"/>
      <c r="AL89" s="55" t="str">
        <f t="shared" si="14"/>
        <v>O</v>
      </c>
      <c r="AM89" s="47"/>
      <c r="AN89" s="47"/>
      <c r="AO89" s="47"/>
      <c r="AP89" s="44"/>
    </row>
    <row r="90" spans="1:42" ht="18" customHeight="1" x14ac:dyDescent="0.3">
      <c r="A90" s="13">
        <f t="shared" si="17"/>
        <v>0</v>
      </c>
      <c r="B90" s="120">
        <f t="shared" si="10"/>
        <v>1</v>
      </c>
      <c r="C90" s="55" t="str">
        <f t="shared" si="11"/>
        <v>2015.07.25</v>
      </c>
      <c r="D90" s="47"/>
      <c r="E90" s="172"/>
      <c r="F90" s="177" t="str">
        <f t="shared" ca="1" si="12"/>
        <v>&lt;지주회시&gt;의 현실 비판적 성격: 2015.07.25.(토) 게시함.</v>
      </c>
      <c r="G90" s="26">
        <f t="shared" si="15"/>
        <v>83</v>
      </c>
      <c r="H90" s="29">
        <f t="shared" si="18"/>
        <v>9</v>
      </c>
      <c r="I90" s="18">
        <v>42210</v>
      </c>
      <c r="J90" s="23" t="s">
        <v>143</v>
      </c>
      <c r="K90" s="23" t="s">
        <v>349</v>
      </c>
      <c r="L90" s="32"/>
      <c r="M90" s="20"/>
      <c r="N90" s="5"/>
      <c r="O90" s="5"/>
      <c r="P90" s="5"/>
      <c r="Q90" s="5"/>
      <c r="R90" s="5"/>
      <c r="S90" s="5"/>
      <c r="T90" s="5"/>
      <c r="U90" s="34"/>
      <c r="V90" s="20"/>
      <c r="W90" s="34" t="s">
        <v>144</v>
      </c>
      <c r="X90" s="20"/>
      <c r="Y90" s="5"/>
      <c r="Z90" s="5"/>
      <c r="AA90" s="5"/>
      <c r="AB90" s="5"/>
      <c r="AC90" s="34"/>
      <c r="AD90" s="34"/>
      <c r="AE90" s="152" t="str">
        <f t="shared" si="19"/>
        <v/>
      </c>
      <c r="AF90" s="53" t="str">
        <f t="shared" ca="1" si="13"/>
        <v>O</v>
      </c>
      <c r="AG90" s="56" t="str">
        <f t="shared" si="16"/>
        <v>미확인</v>
      </c>
      <c r="AH90" s="55"/>
      <c r="AI90" s="39"/>
      <c r="AJ90" s="61"/>
      <c r="AK90" s="181"/>
      <c r="AL90" s="55" t="str">
        <f t="shared" si="14"/>
        <v>O</v>
      </c>
      <c r="AM90" s="47"/>
      <c r="AN90" s="47"/>
      <c r="AO90" s="47"/>
      <c r="AP90" s="44"/>
    </row>
    <row r="91" spans="1:42" ht="18" customHeight="1" x14ac:dyDescent="0.3">
      <c r="A91" s="13">
        <f t="shared" si="17"/>
        <v>0</v>
      </c>
      <c r="B91" s="120">
        <f t="shared" si="10"/>
        <v>1</v>
      </c>
      <c r="C91" s="55" t="str">
        <f t="shared" si="11"/>
        <v>2015.07.25</v>
      </c>
      <c r="D91" s="47"/>
      <c r="E91" s="172"/>
      <c r="F91" s="177" t="str">
        <f t="shared" ca="1" si="12"/>
        <v>직업전문어의 특성과 유형 고찰: 2015.07.25.(토) 게시함.</v>
      </c>
      <c r="G91" s="26">
        <f t="shared" si="15"/>
        <v>84</v>
      </c>
      <c r="H91" s="29">
        <f t="shared" si="18"/>
        <v>10</v>
      </c>
      <c r="I91" s="18">
        <v>42210</v>
      </c>
      <c r="J91" s="23" t="s">
        <v>145</v>
      </c>
      <c r="K91" s="23" t="s">
        <v>348</v>
      </c>
      <c r="L91" s="32" t="s">
        <v>146</v>
      </c>
      <c r="M91" s="20" t="s">
        <v>148</v>
      </c>
      <c r="N91" s="5"/>
      <c r="O91" s="5"/>
      <c r="P91" s="5"/>
      <c r="Q91" s="5"/>
      <c r="R91" s="5"/>
      <c r="S91" s="5"/>
      <c r="T91" s="5"/>
      <c r="U91" s="34"/>
      <c r="V91" s="20"/>
      <c r="W91" s="34" t="s">
        <v>147</v>
      </c>
      <c r="X91" s="20"/>
      <c r="Y91" s="5"/>
      <c r="Z91" s="5"/>
      <c r="AA91" s="5"/>
      <c r="AB91" s="5"/>
      <c r="AC91" s="34"/>
      <c r="AD91" s="34"/>
      <c r="AE91" s="152">
        <f t="shared" si="19"/>
        <v>3</v>
      </c>
      <c r="AF91" s="53" t="str">
        <f t="shared" ca="1" si="13"/>
        <v>O</v>
      </c>
      <c r="AG91" s="56" t="str">
        <f t="shared" si="16"/>
        <v>미확인</v>
      </c>
      <c r="AH91" s="55"/>
      <c r="AI91" s="39"/>
      <c r="AJ91" s="61"/>
      <c r="AK91" s="181"/>
      <c r="AL91" s="55" t="str">
        <f t="shared" si="14"/>
        <v>O</v>
      </c>
      <c r="AM91" s="47"/>
      <c r="AN91" s="47"/>
      <c r="AO91" s="47"/>
      <c r="AP91" s="44"/>
    </row>
    <row r="92" spans="1:42" ht="18" customHeight="1" x14ac:dyDescent="0.3">
      <c r="A92" s="13">
        <f t="shared" si="17"/>
        <v>0</v>
      </c>
      <c r="B92" s="120">
        <f t="shared" si="10"/>
        <v>1</v>
      </c>
      <c r="C92" s="55" t="str">
        <f t="shared" si="11"/>
        <v>2015.07.28</v>
      </c>
      <c r="D92" s="47"/>
      <c r="E92" s="172"/>
      <c r="F92" s="177" t="str">
        <f t="shared" ca="1" si="12"/>
        <v>진리조건의미론: 2015.07.28.(화) 게시함.</v>
      </c>
      <c r="G92" s="26">
        <f t="shared" si="15"/>
        <v>85</v>
      </c>
      <c r="H92" s="29">
        <f t="shared" si="18"/>
        <v>1</v>
      </c>
      <c r="I92" s="18">
        <v>42213</v>
      </c>
      <c r="J92" s="23" t="s">
        <v>149</v>
      </c>
      <c r="K92" s="23" t="s">
        <v>350</v>
      </c>
      <c r="L92" s="32"/>
      <c r="M92" s="20"/>
      <c r="N92" s="5"/>
      <c r="O92" s="5"/>
      <c r="P92" s="5"/>
      <c r="Q92" s="5"/>
      <c r="R92" s="5"/>
      <c r="S92" s="5"/>
      <c r="T92" s="5"/>
      <c r="U92" s="34" t="s">
        <v>150</v>
      </c>
      <c r="V92" s="20"/>
      <c r="W92" s="34"/>
      <c r="X92" s="20"/>
      <c r="Y92" s="5"/>
      <c r="Z92" s="5"/>
      <c r="AA92" s="5"/>
      <c r="AB92" s="5"/>
      <c r="AC92" s="34"/>
      <c r="AD92" s="34"/>
      <c r="AE92" s="152" t="str">
        <f t="shared" si="19"/>
        <v/>
      </c>
      <c r="AF92" s="53" t="str">
        <f t="shared" ca="1" si="13"/>
        <v>O</v>
      </c>
      <c r="AG92" s="56" t="str">
        <f t="shared" si="16"/>
        <v>미확인</v>
      </c>
      <c r="AH92" s="55"/>
      <c r="AI92" s="39"/>
      <c r="AJ92" s="61"/>
      <c r="AK92" s="181"/>
      <c r="AL92" s="55" t="str">
        <f t="shared" si="14"/>
        <v>O</v>
      </c>
      <c r="AM92" s="47"/>
      <c r="AN92" s="47"/>
      <c r="AO92" s="47"/>
      <c r="AP92" s="44"/>
    </row>
    <row r="93" spans="1:42" s="170" customFormat="1" ht="18" customHeight="1" x14ac:dyDescent="0.3">
      <c r="A93" s="154">
        <f t="shared" si="17"/>
        <v>0</v>
      </c>
      <c r="B93" s="120">
        <f t="shared" si="10"/>
        <v>1</v>
      </c>
      <c r="C93" s="55" t="str">
        <f t="shared" si="11"/>
        <v>2015.07.28</v>
      </c>
      <c r="D93" s="47"/>
      <c r="E93" s="172"/>
      <c r="F93" s="177" t="str">
        <f t="shared" ca="1" si="12"/>
        <v>국어의 로마자 표기법(2000. 문화관광부): 2015.07.28.(화) 게시함.</v>
      </c>
      <c r="G93" s="155">
        <f t="shared" si="15"/>
        <v>86</v>
      </c>
      <c r="H93" s="29">
        <f t="shared" si="18"/>
        <v>2</v>
      </c>
      <c r="I93" s="156">
        <v>42213</v>
      </c>
      <c r="J93" s="158" t="s">
        <v>151</v>
      </c>
      <c r="K93" s="158" t="s">
        <v>303</v>
      </c>
      <c r="L93" s="159" t="s">
        <v>2141</v>
      </c>
      <c r="M93" s="160"/>
      <c r="N93" s="161"/>
      <c r="O93" s="161"/>
      <c r="P93" s="161"/>
      <c r="Q93" s="161" t="s">
        <v>152</v>
      </c>
      <c r="R93" s="161"/>
      <c r="S93" s="161"/>
      <c r="T93" s="161"/>
      <c r="U93" s="162"/>
      <c r="V93" s="160"/>
      <c r="W93" s="162"/>
      <c r="X93" s="160"/>
      <c r="Y93" s="161"/>
      <c r="Z93" s="161"/>
      <c r="AA93" s="161"/>
      <c r="AB93" s="161"/>
      <c r="AC93" s="162"/>
      <c r="AD93" s="162"/>
      <c r="AE93" s="163">
        <f t="shared" si="19"/>
        <v>2</v>
      </c>
      <c r="AF93" s="164" t="str">
        <f t="shared" ca="1" si="13"/>
        <v>O</v>
      </c>
      <c r="AG93" s="56">
        <v>42230</v>
      </c>
      <c r="AH93" s="55" t="s">
        <v>2953</v>
      </c>
      <c r="AI93" s="166"/>
      <c r="AJ93" s="167"/>
      <c r="AK93" s="184"/>
      <c r="AL93" s="165" t="str">
        <f t="shared" si="14"/>
        <v>O</v>
      </c>
      <c r="AM93" s="168"/>
      <c r="AN93" s="168"/>
      <c r="AO93" s="168"/>
      <c r="AP93" s="169"/>
    </row>
    <row r="94" spans="1:42" s="170" customFormat="1" ht="18" customHeight="1" x14ac:dyDescent="0.3">
      <c r="A94" s="154">
        <f t="shared" si="17"/>
        <v>0</v>
      </c>
      <c r="B94" s="120">
        <f t="shared" si="10"/>
        <v>1</v>
      </c>
      <c r="C94" s="55" t="str">
        <f t="shared" si="11"/>
        <v>2015.07.28</v>
      </c>
      <c r="D94" s="47"/>
      <c r="E94" s="172"/>
      <c r="F94" s="177" t="str">
        <f t="shared" ca="1" si="12"/>
        <v>국어의 로마자 표기법과 해설(2000. 문화관광부): 2015.07.28.(화) 게시함.</v>
      </c>
      <c r="G94" s="155">
        <f t="shared" si="15"/>
        <v>87</v>
      </c>
      <c r="H94" s="29">
        <f t="shared" si="18"/>
        <v>3</v>
      </c>
      <c r="I94" s="156">
        <v>42213</v>
      </c>
      <c r="J94" s="158" t="s">
        <v>153</v>
      </c>
      <c r="K94" s="158" t="s">
        <v>304</v>
      </c>
      <c r="L94" s="159" t="s">
        <v>2141</v>
      </c>
      <c r="M94" s="160"/>
      <c r="N94" s="161"/>
      <c r="O94" s="161"/>
      <c r="P94" s="161"/>
      <c r="Q94" s="161" t="s">
        <v>152</v>
      </c>
      <c r="R94" s="161"/>
      <c r="S94" s="161"/>
      <c r="T94" s="161"/>
      <c r="U94" s="162"/>
      <c r="V94" s="160"/>
      <c r="W94" s="162"/>
      <c r="X94" s="160"/>
      <c r="Y94" s="161"/>
      <c r="Z94" s="161"/>
      <c r="AA94" s="161"/>
      <c r="AB94" s="161"/>
      <c r="AC94" s="162"/>
      <c r="AD94" s="162"/>
      <c r="AE94" s="163">
        <f t="shared" si="19"/>
        <v>2</v>
      </c>
      <c r="AF94" s="164" t="str">
        <f t="shared" ca="1" si="13"/>
        <v>O</v>
      </c>
      <c r="AG94" s="56">
        <v>42230</v>
      </c>
      <c r="AH94" s="55" t="s">
        <v>2953</v>
      </c>
      <c r="AI94" s="166"/>
      <c r="AJ94" s="167"/>
      <c r="AK94" s="184"/>
      <c r="AL94" s="165" t="str">
        <f t="shared" si="14"/>
        <v>O</v>
      </c>
      <c r="AM94" s="168"/>
      <c r="AN94" s="168"/>
      <c r="AO94" s="168"/>
      <c r="AP94" s="169"/>
    </row>
    <row r="95" spans="1:42" ht="18" customHeight="1" x14ac:dyDescent="0.3">
      <c r="A95" s="13">
        <f t="shared" si="17"/>
        <v>0</v>
      </c>
      <c r="B95" s="120">
        <f t="shared" si="10"/>
        <v>1</v>
      </c>
      <c r="C95" s="55" t="str">
        <f t="shared" si="11"/>
        <v>2015.07.28</v>
      </c>
      <c r="D95" s="47"/>
      <c r="E95" s="172"/>
      <c r="F95" s="177" t="str">
        <f t="shared" ca="1" si="12"/>
        <v>중세 국어의 보조용언에 대한 연구: 2015.07.28.(화) 게시함.</v>
      </c>
      <c r="G95" s="26">
        <f t="shared" si="15"/>
        <v>88</v>
      </c>
      <c r="H95" s="29">
        <f t="shared" si="18"/>
        <v>4</v>
      </c>
      <c r="I95" s="18">
        <v>42213</v>
      </c>
      <c r="J95" s="23" t="s">
        <v>154</v>
      </c>
      <c r="K95" s="23" t="s">
        <v>345</v>
      </c>
      <c r="L95" s="32"/>
      <c r="M95" s="20"/>
      <c r="N95" s="5"/>
      <c r="O95" s="5"/>
      <c r="P95" s="5"/>
      <c r="Q95" s="5"/>
      <c r="R95" s="5"/>
      <c r="S95" s="5"/>
      <c r="T95" s="5" t="s">
        <v>155</v>
      </c>
      <c r="U95" s="34"/>
      <c r="V95" s="20"/>
      <c r="W95" s="34"/>
      <c r="X95" s="20"/>
      <c r="Y95" s="5"/>
      <c r="Z95" s="5"/>
      <c r="AA95" s="5"/>
      <c r="AB95" s="5"/>
      <c r="AC95" s="34"/>
      <c r="AD95" s="34"/>
      <c r="AE95" s="152" t="str">
        <f t="shared" si="19"/>
        <v/>
      </c>
      <c r="AF95" s="53" t="str">
        <f t="shared" ca="1" si="13"/>
        <v>O</v>
      </c>
      <c r="AG95" s="56" t="str">
        <f t="shared" si="16"/>
        <v>미확인</v>
      </c>
      <c r="AH95" s="55"/>
      <c r="AI95" s="39"/>
      <c r="AJ95" s="61"/>
      <c r="AK95" s="181"/>
      <c r="AL95" s="55" t="str">
        <f t="shared" si="14"/>
        <v>O</v>
      </c>
      <c r="AM95" s="47"/>
      <c r="AN95" s="47"/>
      <c r="AO95" s="47"/>
      <c r="AP95" s="44"/>
    </row>
    <row r="96" spans="1:42" ht="18" customHeight="1" x14ac:dyDescent="0.3">
      <c r="A96" s="13">
        <f t="shared" si="17"/>
        <v>0</v>
      </c>
      <c r="B96" s="120">
        <f t="shared" si="10"/>
        <v>1</v>
      </c>
      <c r="C96" s="55" t="str">
        <f t="shared" si="11"/>
        <v>2015.07.28</v>
      </c>
      <c r="D96" s="47"/>
      <c r="E96" s="172"/>
      <c r="F96" s="177" t="str">
        <f t="shared" ca="1" si="12"/>
        <v>지장경언해: 2015.07.28.(화) 게시함.</v>
      </c>
      <c r="G96" s="26">
        <f t="shared" si="15"/>
        <v>89</v>
      </c>
      <c r="H96" s="29">
        <f t="shared" si="18"/>
        <v>5</v>
      </c>
      <c r="I96" s="18">
        <v>42213</v>
      </c>
      <c r="J96" s="23" t="s">
        <v>156</v>
      </c>
      <c r="K96" s="23" t="s">
        <v>347</v>
      </c>
      <c r="L96" s="32"/>
      <c r="M96" s="20"/>
      <c r="N96" s="5"/>
      <c r="O96" s="5"/>
      <c r="P96" s="5"/>
      <c r="Q96" s="5"/>
      <c r="R96" s="5"/>
      <c r="S96" s="5"/>
      <c r="T96" s="5"/>
      <c r="U96" s="34"/>
      <c r="V96" s="20"/>
      <c r="W96" s="34"/>
      <c r="X96" s="20"/>
      <c r="Y96" s="5"/>
      <c r="Z96" s="5"/>
      <c r="AA96" s="5"/>
      <c r="AB96" s="5"/>
      <c r="AC96" s="34" t="s">
        <v>157</v>
      </c>
      <c r="AD96" s="34"/>
      <c r="AE96" s="152" t="str">
        <f t="shared" si="19"/>
        <v/>
      </c>
      <c r="AF96" s="53" t="str">
        <f t="shared" ca="1" si="13"/>
        <v>O</v>
      </c>
      <c r="AG96" s="56">
        <v>42230</v>
      </c>
      <c r="AH96" s="55" t="s">
        <v>2965</v>
      </c>
      <c r="AI96" s="39">
        <v>42230</v>
      </c>
      <c r="AJ96" s="61" t="s">
        <v>2794</v>
      </c>
      <c r="AK96" s="181"/>
      <c r="AL96" s="55" t="str">
        <f t="shared" si="14"/>
        <v>O</v>
      </c>
      <c r="AM96" s="47"/>
      <c r="AN96" s="47"/>
      <c r="AO96" s="47"/>
      <c r="AP96" s="44"/>
    </row>
    <row r="97" spans="1:42" ht="18" customHeight="1" x14ac:dyDescent="0.3">
      <c r="A97" s="13">
        <f t="shared" si="17"/>
        <v>0</v>
      </c>
      <c r="B97" s="120">
        <f t="shared" si="10"/>
        <v>1</v>
      </c>
      <c r="C97" s="55" t="str">
        <f t="shared" si="11"/>
        <v>2015.07.28</v>
      </c>
      <c r="D97" s="47"/>
      <c r="E97" s="172"/>
      <c r="F97" s="177" t="str">
        <f t="shared" ca="1" si="12"/>
        <v>진쇽명의록언해: 2015.07.28.(화) 게시함.</v>
      </c>
      <c r="G97" s="26">
        <f t="shared" si="15"/>
        <v>90</v>
      </c>
      <c r="H97" s="29">
        <f t="shared" si="18"/>
        <v>6</v>
      </c>
      <c r="I97" s="18">
        <v>42213</v>
      </c>
      <c r="J97" s="23" t="s">
        <v>158</v>
      </c>
      <c r="K97" s="23" t="s">
        <v>351</v>
      </c>
      <c r="L97" s="32"/>
      <c r="M97" s="20"/>
      <c r="N97" s="5"/>
      <c r="O97" s="5"/>
      <c r="P97" s="5"/>
      <c r="Q97" s="5"/>
      <c r="R97" s="5"/>
      <c r="S97" s="5"/>
      <c r="T97" s="5"/>
      <c r="U97" s="34"/>
      <c r="V97" s="20"/>
      <c r="W97" s="34"/>
      <c r="X97" s="20"/>
      <c r="Y97" s="5"/>
      <c r="Z97" s="5"/>
      <c r="AA97" s="5"/>
      <c r="AB97" s="5"/>
      <c r="AC97" s="34" t="s">
        <v>157</v>
      </c>
      <c r="AD97" s="34"/>
      <c r="AE97" s="152" t="str">
        <f t="shared" si="19"/>
        <v/>
      </c>
      <c r="AF97" s="53" t="str">
        <f t="shared" ca="1" si="13"/>
        <v>O</v>
      </c>
      <c r="AG97" s="56">
        <v>42230</v>
      </c>
      <c r="AH97" s="55" t="s">
        <v>2965</v>
      </c>
      <c r="AI97" s="39">
        <v>42230</v>
      </c>
      <c r="AJ97" s="61" t="s">
        <v>2794</v>
      </c>
      <c r="AK97" s="181"/>
      <c r="AL97" s="55" t="str">
        <f t="shared" si="14"/>
        <v>O</v>
      </c>
      <c r="AM97" s="47"/>
      <c r="AN97" s="47"/>
      <c r="AO97" s="47"/>
      <c r="AP97" s="44"/>
    </row>
    <row r="98" spans="1:42" ht="18" customHeight="1" x14ac:dyDescent="0.3">
      <c r="A98" s="13">
        <f t="shared" si="17"/>
        <v>0</v>
      </c>
      <c r="B98" s="120">
        <f t="shared" si="10"/>
        <v>1</v>
      </c>
      <c r="C98" s="55" t="str">
        <f t="shared" si="11"/>
        <v>2015.07.28</v>
      </c>
      <c r="D98" s="47"/>
      <c r="E98" s="172"/>
      <c r="F98" s="177" t="str">
        <f t="shared" ca="1" si="12"/>
        <v>진주 지역어의 모음 체계에 대하여: 2015.07.28.(화) 게시함.</v>
      </c>
      <c r="G98" s="26">
        <f t="shared" si="15"/>
        <v>91</v>
      </c>
      <c r="H98" s="29">
        <f t="shared" si="18"/>
        <v>7</v>
      </c>
      <c r="I98" s="18">
        <v>42213</v>
      </c>
      <c r="J98" s="23" t="s">
        <v>159</v>
      </c>
      <c r="K98" s="23" t="s">
        <v>352</v>
      </c>
      <c r="L98" s="32"/>
      <c r="M98" s="20"/>
      <c r="N98" s="5"/>
      <c r="O98" s="5"/>
      <c r="P98" s="5"/>
      <c r="Q98" s="5"/>
      <c r="R98" s="5"/>
      <c r="S98" s="5"/>
      <c r="T98" s="5"/>
      <c r="U98" s="34"/>
      <c r="V98" s="20"/>
      <c r="W98" s="34" t="s">
        <v>126</v>
      </c>
      <c r="X98" s="20"/>
      <c r="Y98" s="5"/>
      <c r="Z98" s="5"/>
      <c r="AA98" s="5"/>
      <c r="AB98" s="5"/>
      <c r="AC98" s="34"/>
      <c r="AD98" s="34"/>
      <c r="AE98" s="152" t="str">
        <f t="shared" si="19"/>
        <v/>
      </c>
      <c r="AF98" s="53" t="str">
        <f t="shared" ca="1" si="13"/>
        <v>O</v>
      </c>
      <c r="AG98" s="56" t="str">
        <f t="shared" si="16"/>
        <v>미확인</v>
      </c>
      <c r="AH98" s="55"/>
      <c r="AI98" s="39"/>
      <c r="AJ98" s="61"/>
      <c r="AK98" s="181"/>
      <c r="AL98" s="55" t="str">
        <f t="shared" si="14"/>
        <v>O</v>
      </c>
      <c r="AM98" s="47"/>
      <c r="AN98" s="47"/>
      <c r="AO98" s="47"/>
      <c r="AP98" s="44"/>
    </row>
    <row r="99" spans="1:42" s="170" customFormat="1" ht="18" customHeight="1" x14ac:dyDescent="0.3">
      <c r="A99" s="154">
        <f t="shared" si="17"/>
        <v>0</v>
      </c>
      <c r="B99" s="120">
        <f t="shared" si="10"/>
        <v>1</v>
      </c>
      <c r="C99" s="55" t="str">
        <f t="shared" si="11"/>
        <v>2015.07.28</v>
      </c>
      <c r="D99" s="47"/>
      <c r="E99" s="172"/>
      <c r="F99" s="177" t="str">
        <f t="shared" ca="1" si="12"/>
        <v>질의 응답 자료집: 2015.07.28.(화) 게시함.</v>
      </c>
      <c r="G99" s="155">
        <f t="shared" si="15"/>
        <v>92</v>
      </c>
      <c r="H99" s="29">
        <f t="shared" si="18"/>
        <v>8</v>
      </c>
      <c r="I99" s="156">
        <v>42213</v>
      </c>
      <c r="J99" s="158" t="s">
        <v>160</v>
      </c>
      <c r="K99" s="158" t="s">
        <v>291</v>
      </c>
      <c r="L99" s="159" t="s">
        <v>2141</v>
      </c>
      <c r="M99" s="160" t="s">
        <v>2952</v>
      </c>
      <c r="N99" s="161"/>
      <c r="O99" s="161"/>
      <c r="P99" s="161"/>
      <c r="Q99" s="161"/>
      <c r="R99" s="161"/>
      <c r="S99" s="161"/>
      <c r="T99" s="161"/>
      <c r="U99" s="162"/>
      <c r="V99" s="160"/>
      <c r="W99" s="162"/>
      <c r="X99" s="160"/>
      <c r="Y99" s="161"/>
      <c r="Z99" s="161"/>
      <c r="AA99" s="161"/>
      <c r="AB99" s="161"/>
      <c r="AC99" s="162"/>
      <c r="AD99" s="162"/>
      <c r="AE99" s="163">
        <f t="shared" si="19"/>
        <v>2</v>
      </c>
      <c r="AF99" s="164" t="str">
        <f t="shared" ca="1" si="13"/>
        <v>O</v>
      </c>
      <c r="AG99" s="56">
        <v>42230</v>
      </c>
      <c r="AH99" s="55" t="s">
        <v>2953</v>
      </c>
      <c r="AI99" s="166"/>
      <c r="AJ99" s="167"/>
      <c r="AK99" s="184"/>
      <c r="AL99" s="165" t="str">
        <f t="shared" si="14"/>
        <v>O</v>
      </c>
      <c r="AM99" s="168"/>
      <c r="AN99" s="168"/>
      <c r="AO99" s="168"/>
      <c r="AP99" s="169"/>
    </row>
    <row r="100" spans="1:42" ht="18" customHeight="1" x14ac:dyDescent="0.3">
      <c r="A100" s="13">
        <f t="shared" si="17"/>
        <v>0</v>
      </c>
      <c r="B100" s="120">
        <f t="shared" si="10"/>
        <v>1</v>
      </c>
      <c r="C100" s="55" t="str">
        <f t="shared" si="11"/>
        <v>2015.07.28</v>
      </c>
      <c r="D100" s="47"/>
      <c r="E100" s="172"/>
      <c r="F100" s="177" t="str">
        <f t="shared" ca="1" si="12"/>
        <v>&lt;천변풍경&gt;의 사대소설적 성격: 2015.07.28.(화) 게시함.</v>
      </c>
      <c r="G100" s="26">
        <f t="shared" si="15"/>
        <v>93</v>
      </c>
      <c r="H100" s="29">
        <f t="shared" si="18"/>
        <v>9</v>
      </c>
      <c r="I100" s="18">
        <v>42213</v>
      </c>
      <c r="J100" s="23" t="s">
        <v>161</v>
      </c>
      <c r="K100" s="23" t="s">
        <v>354</v>
      </c>
      <c r="L100" s="32"/>
      <c r="M100" s="20"/>
      <c r="N100" s="5"/>
      <c r="O100" s="5"/>
      <c r="P100" s="5"/>
      <c r="Q100" s="5"/>
      <c r="R100" s="5"/>
      <c r="S100" s="5"/>
      <c r="T100" s="5"/>
      <c r="U100" s="34"/>
      <c r="V100" s="20"/>
      <c r="W100" s="34" t="s">
        <v>144</v>
      </c>
      <c r="X100" s="20"/>
      <c r="Y100" s="5"/>
      <c r="Z100" s="5"/>
      <c r="AA100" s="5"/>
      <c r="AB100" s="5"/>
      <c r="AC100" s="34"/>
      <c r="AD100" s="34"/>
      <c r="AE100" s="152" t="str">
        <f t="shared" si="19"/>
        <v/>
      </c>
      <c r="AF100" s="53" t="str">
        <f t="shared" ca="1" si="13"/>
        <v>O</v>
      </c>
      <c r="AG100" s="56" t="str">
        <f t="shared" si="16"/>
        <v>미확인</v>
      </c>
      <c r="AH100" s="55"/>
      <c r="AI100" s="39"/>
      <c r="AJ100" s="61"/>
      <c r="AK100" s="181"/>
      <c r="AL100" s="55" t="str">
        <f t="shared" si="14"/>
        <v>O</v>
      </c>
      <c r="AM100" s="47"/>
      <c r="AN100" s="47"/>
      <c r="AO100" s="47"/>
      <c r="AP100" s="44"/>
    </row>
    <row r="101" spans="1:42" ht="18" customHeight="1" x14ac:dyDescent="0.3">
      <c r="A101" s="13">
        <f t="shared" si="17"/>
        <v>0</v>
      </c>
      <c r="B101" s="120">
        <f t="shared" si="10"/>
        <v>1</v>
      </c>
      <c r="C101" s="55" t="str">
        <f t="shared" si="11"/>
        <v>2015.07.29</v>
      </c>
      <c r="D101" s="47"/>
      <c r="E101" s="172"/>
      <c r="F101" s="177" t="str">
        <f t="shared" ca="1" si="12"/>
        <v>『청록집』의 변용적 심상에 관한 연구: 2015.07.29.(수) 게시함.</v>
      </c>
      <c r="G101" s="26">
        <f t="shared" si="15"/>
        <v>94</v>
      </c>
      <c r="H101" s="29">
        <f t="shared" si="18"/>
        <v>1</v>
      </c>
      <c r="I101" s="18">
        <v>42214</v>
      </c>
      <c r="J101" s="23" t="s">
        <v>162</v>
      </c>
      <c r="K101" s="23" t="s">
        <v>357</v>
      </c>
      <c r="L101" s="32"/>
      <c r="M101" s="20"/>
      <c r="N101" s="5"/>
      <c r="O101" s="5"/>
      <c r="P101" s="5"/>
      <c r="Q101" s="5"/>
      <c r="R101" s="5"/>
      <c r="S101" s="5"/>
      <c r="T101" s="5"/>
      <c r="U101" s="34" t="s">
        <v>163</v>
      </c>
      <c r="V101" s="20"/>
      <c r="W101" s="34"/>
      <c r="X101" s="20"/>
      <c r="Y101" s="5"/>
      <c r="Z101" s="5"/>
      <c r="AA101" s="5"/>
      <c r="AB101" s="5"/>
      <c r="AC101" s="34"/>
      <c r="AD101" s="34"/>
      <c r="AE101" s="152" t="str">
        <f t="shared" si="19"/>
        <v/>
      </c>
      <c r="AF101" s="53" t="str">
        <f t="shared" ca="1" si="13"/>
        <v>O</v>
      </c>
      <c r="AG101" s="56" t="str">
        <f t="shared" si="16"/>
        <v>미확인</v>
      </c>
      <c r="AH101" s="55"/>
      <c r="AI101" s="39"/>
      <c r="AJ101" s="61"/>
      <c r="AK101" s="181"/>
      <c r="AL101" s="55" t="str">
        <f t="shared" si="14"/>
        <v>O</v>
      </c>
      <c r="AM101" s="47"/>
      <c r="AN101" s="47"/>
      <c r="AO101" s="47"/>
      <c r="AP101" s="44"/>
    </row>
    <row r="102" spans="1:42" ht="18" customHeight="1" x14ac:dyDescent="0.3">
      <c r="A102" s="13">
        <f t="shared" si="17"/>
        <v>0</v>
      </c>
      <c r="B102" s="120">
        <f t="shared" si="10"/>
        <v>1</v>
      </c>
      <c r="C102" s="55" t="str">
        <f t="shared" si="11"/>
        <v>2015.07.29</v>
      </c>
      <c r="D102" s="47"/>
      <c r="E102" s="172"/>
      <c r="F102" s="177" t="str">
        <f t="shared" ca="1" si="12"/>
        <v>『청록집』의 원형적 심상에 관한 연구: 2015.07.29.(수) 게시함.</v>
      </c>
      <c r="G102" s="26">
        <f t="shared" si="15"/>
        <v>95</v>
      </c>
      <c r="H102" s="29">
        <f t="shared" si="18"/>
        <v>2</v>
      </c>
      <c r="I102" s="18">
        <v>42214</v>
      </c>
      <c r="J102" s="23" t="s">
        <v>164</v>
      </c>
      <c r="K102" s="23" t="s">
        <v>358</v>
      </c>
      <c r="L102" s="32"/>
      <c r="M102" s="20"/>
      <c r="N102" s="5"/>
      <c r="O102" s="5"/>
      <c r="P102" s="5"/>
      <c r="Q102" s="5"/>
      <c r="R102" s="5"/>
      <c r="S102" s="5"/>
      <c r="T102" s="5"/>
      <c r="U102" s="34" t="s">
        <v>163</v>
      </c>
      <c r="V102" s="20"/>
      <c r="W102" s="34"/>
      <c r="X102" s="20"/>
      <c r="Y102" s="5"/>
      <c r="Z102" s="5"/>
      <c r="AA102" s="5"/>
      <c r="AB102" s="5"/>
      <c r="AC102" s="34"/>
      <c r="AD102" s="34"/>
      <c r="AE102" s="152" t="str">
        <f t="shared" si="19"/>
        <v/>
      </c>
      <c r="AF102" s="53" t="str">
        <f t="shared" ca="1" si="13"/>
        <v>O</v>
      </c>
      <c r="AG102" s="56" t="str">
        <f t="shared" si="16"/>
        <v>미확인</v>
      </c>
      <c r="AH102" s="55"/>
      <c r="AI102" s="39"/>
      <c r="AJ102" s="61"/>
      <c r="AK102" s="181"/>
      <c r="AL102" s="55" t="str">
        <f t="shared" si="14"/>
        <v>O</v>
      </c>
      <c r="AM102" s="47"/>
      <c r="AN102" s="47"/>
      <c r="AO102" s="47"/>
      <c r="AP102" s="44"/>
    </row>
    <row r="103" spans="1:42" ht="18" customHeight="1" x14ac:dyDescent="0.3">
      <c r="A103" s="13">
        <f t="shared" si="17"/>
        <v>0</v>
      </c>
      <c r="B103" s="120">
        <f t="shared" si="10"/>
        <v>1</v>
      </c>
      <c r="C103" s="55" t="str">
        <f t="shared" si="11"/>
        <v>2015.07.29</v>
      </c>
      <c r="D103" s="47"/>
      <c r="E103" s="172"/>
      <c r="F103" s="177" t="str">
        <f t="shared" ca="1" si="12"/>
        <v>첩해몽어: 2015.07.29.(수) 게시함.</v>
      </c>
      <c r="G103" s="26">
        <f t="shared" si="15"/>
        <v>96</v>
      </c>
      <c r="H103" s="29">
        <f t="shared" si="18"/>
        <v>3</v>
      </c>
      <c r="I103" s="18">
        <v>42214</v>
      </c>
      <c r="J103" s="23" t="s">
        <v>165</v>
      </c>
      <c r="K103" s="23" t="s">
        <v>355</v>
      </c>
      <c r="L103" s="32"/>
      <c r="M103" s="20"/>
      <c r="N103" s="5"/>
      <c r="O103" s="5"/>
      <c r="P103" s="5"/>
      <c r="Q103" s="5"/>
      <c r="R103" s="5"/>
      <c r="S103" s="5"/>
      <c r="T103" s="5"/>
      <c r="U103" s="34"/>
      <c r="V103" s="20"/>
      <c r="W103" s="34"/>
      <c r="X103" s="20"/>
      <c r="Y103" s="5"/>
      <c r="Z103" s="5"/>
      <c r="AA103" s="5"/>
      <c r="AB103" s="5"/>
      <c r="AC103" s="34" t="s">
        <v>157</v>
      </c>
      <c r="AD103" s="34"/>
      <c r="AE103" s="152" t="str">
        <f t="shared" si="19"/>
        <v/>
      </c>
      <c r="AF103" s="53" t="str">
        <f t="shared" ca="1" si="13"/>
        <v>O</v>
      </c>
      <c r="AG103" s="56">
        <v>42230</v>
      </c>
      <c r="AH103" s="55" t="s">
        <v>2965</v>
      </c>
      <c r="AI103" s="39">
        <v>42230</v>
      </c>
      <c r="AJ103" s="61" t="s">
        <v>2794</v>
      </c>
      <c r="AK103" s="181"/>
      <c r="AL103" s="55" t="str">
        <f t="shared" si="14"/>
        <v>O</v>
      </c>
      <c r="AM103" s="47"/>
      <c r="AN103" s="47"/>
      <c r="AO103" s="47"/>
      <c r="AP103" s="44"/>
    </row>
    <row r="104" spans="1:42" ht="18" customHeight="1" x14ac:dyDescent="0.3">
      <c r="A104" s="13">
        <f t="shared" si="17"/>
        <v>0</v>
      </c>
      <c r="B104" s="120">
        <f t="shared" si="10"/>
        <v>1</v>
      </c>
      <c r="C104" s="55" t="str">
        <f t="shared" si="11"/>
        <v>2015.07.30</v>
      </c>
      <c r="D104" s="47"/>
      <c r="E104" s="172"/>
      <c r="F104" s="177" t="str">
        <f t="shared" ca="1" si="12"/>
        <v>첩해신어: 2015.07.30.(목) 게시함.</v>
      </c>
      <c r="G104" s="26">
        <f t="shared" si="15"/>
        <v>97</v>
      </c>
      <c r="H104" s="29">
        <f t="shared" si="18"/>
        <v>1</v>
      </c>
      <c r="I104" s="18">
        <v>42215</v>
      </c>
      <c r="J104" s="23" t="s">
        <v>166</v>
      </c>
      <c r="K104" s="23" t="s">
        <v>356</v>
      </c>
      <c r="L104" s="32"/>
      <c r="M104" s="20"/>
      <c r="N104" s="5"/>
      <c r="O104" s="5"/>
      <c r="P104" s="5"/>
      <c r="Q104" s="5"/>
      <c r="R104" s="5"/>
      <c r="S104" s="5"/>
      <c r="T104" s="5"/>
      <c r="U104" s="34"/>
      <c r="V104" s="20"/>
      <c r="W104" s="34"/>
      <c r="X104" s="20"/>
      <c r="Y104" s="5"/>
      <c r="Z104" s="5"/>
      <c r="AA104" s="5"/>
      <c r="AB104" s="5"/>
      <c r="AC104" s="34"/>
      <c r="AD104" s="34"/>
      <c r="AE104" s="152" t="str">
        <f t="shared" si="19"/>
        <v/>
      </c>
      <c r="AF104" s="53" t="str">
        <f t="shared" ca="1" si="13"/>
        <v>O</v>
      </c>
      <c r="AG104" s="56" t="str">
        <f t="shared" si="16"/>
        <v>지은이 찾을 수 없음</v>
      </c>
      <c r="AH104" s="55"/>
      <c r="AI104" s="39"/>
      <c r="AJ104" s="61"/>
      <c r="AK104" s="181"/>
      <c r="AL104" s="55" t="str">
        <f t="shared" si="14"/>
        <v>O</v>
      </c>
      <c r="AM104" s="47"/>
      <c r="AN104" s="47"/>
      <c r="AO104" s="47"/>
      <c r="AP104" s="44"/>
    </row>
    <row r="105" spans="1:42" ht="18" customHeight="1" x14ac:dyDescent="0.3">
      <c r="A105" s="13">
        <f t="shared" si="17"/>
        <v>0</v>
      </c>
      <c r="B105" s="120">
        <f t="shared" si="10"/>
        <v>1</v>
      </c>
      <c r="C105" s="55" t="str">
        <f t="shared" si="11"/>
        <v>2015.07.30</v>
      </c>
      <c r="D105" s="47"/>
      <c r="E105" s="172"/>
      <c r="F105" s="177" t="str">
        <f t="shared" ca="1" si="12"/>
        <v>최적이론으로 분석한 한국어 속의 영어 차용어의 음운 연구: 2015.07.30.(목) 게시함.</v>
      </c>
      <c r="G105" s="26">
        <f t="shared" si="15"/>
        <v>98</v>
      </c>
      <c r="H105" s="29">
        <f t="shared" si="18"/>
        <v>2</v>
      </c>
      <c r="I105" s="18">
        <v>42215</v>
      </c>
      <c r="J105" s="23" t="s">
        <v>167</v>
      </c>
      <c r="K105" s="23" t="s">
        <v>359</v>
      </c>
      <c r="L105" s="32"/>
      <c r="M105" s="20"/>
      <c r="N105" s="5"/>
      <c r="O105" s="5"/>
      <c r="P105" s="5"/>
      <c r="Q105" s="5"/>
      <c r="R105" s="5"/>
      <c r="S105" s="5"/>
      <c r="T105" s="5"/>
      <c r="U105" s="34"/>
      <c r="V105" s="20"/>
      <c r="W105" s="34"/>
      <c r="X105" s="20"/>
      <c r="Y105" s="5"/>
      <c r="Z105" s="5"/>
      <c r="AA105" s="5"/>
      <c r="AB105" s="5"/>
      <c r="AC105" s="34" t="s">
        <v>168</v>
      </c>
      <c r="AD105" s="34"/>
      <c r="AE105" s="152" t="str">
        <f t="shared" si="19"/>
        <v/>
      </c>
      <c r="AF105" s="53" t="str">
        <f t="shared" ca="1" si="13"/>
        <v>O</v>
      </c>
      <c r="AG105" s="56" t="str">
        <f t="shared" si="16"/>
        <v>미확인</v>
      </c>
      <c r="AH105" s="55"/>
      <c r="AI105" s="39"/>
      <c r="AJ105" s="61"/>
      <c r="AK105" s="181"/>
      <c r="AL105" s="55" t="str">
        <f t="shared" si="14"/>
        <v>O</v>
      </c>
      <c r="AM105" s="47"/>
      <c r="AN105" s="47"/>
      <c r="AO105" s="47"/>
      <c r="AP105" s="44"/>
    </row>
    <row r="106" spans="1:42" ht="18" customHeight="1" x14ac:dyDescent="0.3">
      <c r="A106" s="13">
        <f t="shared" si="17"/>
        <v>0</v>
      </c>
      <c r="B106" s="120">
        <f t="shared" si="10"/>
        <v>1</v>
      </c>
      <c r="C106" s="55" t="str">
        <f t="shared" si="11"/>
        <v>2015.07.30</v>
      </c>
      <c r="D106" s="47"/>
      <c r="E106" s="172"/>
      <c r="F106" s="177" t="str">
        <f t="shared" ca="1" si="12"/>
        <v>충남 방언 연구: 2015.07.30.(목) 게시함.</v>
      </c>
      <c r="G106" s="26">
        <f t="shared" si="15"/>
        <v>99</v>
      </c>
      <c r="H106" s="29">
        <f t="shared" si="18"/>
        <v>3</v>
      </c>
      <c r="I106" s="18">
        <v>42215</v>
      </c>
      <c r="J106" s="23" t="s">
        <v>169</v>
      </c>
      <c r="K106" s="23" t="s">
        <v>360</v>
      </c>
      <c r="L106" s="32"/>
      <c r="M106" s="20"/>
      <c r="N106" s="5"/>
      <c r="O106" s="5"/>
      <c r="P106" s="5"/>
      <c r="Q106" s="5"/>
      <c r="R106" s="5"/>
      <c r="S106" s="5"/>
      <c r="T106" s="5"/>
      <c r="U106" s="34" t="s">
        <v>170</v>
      </c>
      <c r="V106" s="20"/>
      <c r="W106" s="34"/>
      <c r="X106" s="20"/>
      <c r="Y106" s="5"/>
      <c r="Z106" s="5"/>
      <c r="AA106" s="5"/>
      <c r="AB106" s="5"/>
      <c r="AC106" s="34"/>
      <c r="AD106" s="34"/>
      <c r="AE106" s="152" t="str">
        <f t="shared" si="19"/>
        <v/>
      </c>
      <c r="AF106" s="53" t="str">
        <f t="shared" ca="1" si="13"/>
        <v>O</v>
      </c>
      <c r="AG106" s="56" t="str">
        <f t="shared" si="16"/>
        <v>미확인</v>
      </c>
      <c r="AH106" s="55"/>
      <c r="AI106" s="39"/>
      <c r="AJ106" s="61"/>
      <c r="AK106" s="181"/>
      <c r="AL106" s="55" t="str">
        <f t="shared" si="14"/>
        <v>O</v>
      </c>
      <c r="AM106" s="47"/>
      <c r="AN106" s="47"/>
      <c r="AO106" s="47"/>
      <c r="AP106" s="44"/>
    </row>
    <row r="107" spans="1:42" ht="18" customHeight="1" x14ac:dyDescent="0.3">
      <c r="A107" s="13">
        <f t="shared" si="17"/>
        <v>0</v>
      </c>
      <c r="B107" s="120">
        <f t="shared" si="10"/>
        <v>1</v>
      </c>
      <c r="C107" s="55" t="str">
        <f t="shared" si="11"/>
        <v>2015.07.31</v>
      </c>
      <c r="D107" s="47"/>
      <c r="E107" s="172"/>
      <c r="F107" s="177" t="str">
        <f t="shared" ca="1" si="12"/>
        <v>침팬지의 언어: 2015.07.31.(금) 게시함.</v>
      </c>
      <c r="G107" s="26">
        <f t="shared" si="15"/>
        <v>100</v>
      </c>
      <c r="H107" s="29">
        <f t="shared" si="18"/>
        <v>1</v>
      </c>
      <c r="I107" s="18">
        <v>42216</v>
      </c>
      <c r="J107" s="23" t="s">
        <v>171</v>
      </c>
      <c r="K107" s="23" t="s">
        <v>361</v>
      </c>
      <c r="L107" s="32"/>
      <c r="M107" s="20"/>
      <c r="N107" s="5"/>
      <c r="O107" s="5"/>
      <c r="P107" s="5"/>
      <c r="Q107" s="5"/>
      <c r="R107" s="5"/>
      <c r="S107" s="5"/>
      <c r="T107" s="5"/>
      <c r="U107" s="34"/>
      <c r="V107" s="20"/>
      <c r="W107" s="34"/>
      <c r="X107" s="20"/>
      <c r="Y107" s="5" t="s">
        <v>172</v>
      </c>
      <c r="Z107" s="5"/>
      <c r="AA107" s="5"/>
      <c r="AB107" s="5"/>
      <c r="AC107" s="34"/>
      <c r="AD107" s="34"/>
      <c r="AE107" s="152" t="str">
        <f t="shared" si="19"/>
        <v/>
      </c>
      <c r="AF107" s="53" t="str">
        <f t="shared" ca="1" si="13"/>
        <v>O</v>
      </c>
      <c r="AG107" s="56" t="str">
        <f t="shared" si="16"/>
        <v>미확인</v>
      </c>
      <c r="AH107" s="55"/>
      <c r="AI107" s="39"/>
      <c r="AJ107" s="61"/>
      <c r="AK107" s="181"/>
      <c r="AL107" s="55" t="str">
        <f t="shared" si="14"/>
        <v>O</v>
      </c>
      <c r="AM107" s="47"/>
      <c r="AN107" s="47"/>
      <c r="AO107" s="47"/>
      <c r="AP107" s="44"/>
    </row>
    <row r="108" spans="1:42" ht="18" customHeight="1" x14ac:dyDescent="0.3">
      <c r="A108" s="13">
        <f t="shared" si="17"/>
        <v>0</v>
      </c>
      <c r="B108" s="120">
        <f t="shared" si="10"/>
        <v>1</v>
      </c>
      <c r="C108" s="55" t="str">
        <f t="shared" si="11"/>
        <v>2015.07.31</v>
      </c>
      <c r="D108" s="47"/>
      <c r="E108" s="172"/>
      <c r="F108" s="177" t="str">
        <f t="shared" ca="1" si="12"/>
        <v>카오스에서 코스모스로 전환하는 신화적 텍스트의 '새': 2015.07.31.(금) 게시함.</v>
      </c>
      <c r="G108" s="26">
        <f t="shared" si="15"/>
        <v>101</v>
      </c>
      <c r="H108" s="29">
        <f t="shared" si="18"/>
        <v>2</v>
      </c>
      <c r="I108" s="18">
        <v>42216</v>
      </c>
      <c r="J108" s="23" t="s">
        <v>174</v>
      </c>
      <c r="K108" s="23" t="s">
        <v>362</v>
      </c>
      <c r="L108" s="32"/>
      <c r="M108" s="20"/>
      <c r="N108" s="5"/>
      <c r="O108" s="5"/>
      <c r="P108" s="5"/>
      <c r="Q108" s="5"/>
      <c r="R108" s="5"/>
      <c r="S108" s="5"/>
      <c r="T108" s="5"/>
      <c r="U108" s="34"/>
      <c r="V108" s="20"/>
      <c r="W108" s="34"/>
      <c r="X108" s="20"/>
      <c r="Y108" s="5"/>
      <c r="Z108" s="5"/>
      <c r="AA108" s="5"/>
      <c r="AB108" s="5"/>
      <c r="AC108" s="34" t="s">
        <v>173</v>
      </c>
      <c r="AD108" s="34"/>
      <c r="AE108" s="152" t="str">
        <f t="shared" si="19"/>
        <v/>
      </c>
      <c r="AF108" s="53" t="str">
        <f t="shared" ca="1" si="13"/>
        <v>O</v>
      </c>
      <c r="AG108" s="56" t="str">
        <f t="shared" si="16"/>
        <v>미확인</v>
      </c>
      <c r="AH108" s="55"/>
      <c r="AI108" s="39"/>
      <c r="AJ108" s="61"/>
      <c r="AK108" s="181"/>
      <c r="AL108" s="55" t="str">
        <f t="shared" si="14"/>
        <v>O</v>
      </c>
      <c r="AM108" s="47"/>
      <c r="AN108" s="47"/>
      <c r="AO108" s="47"/>
      <c r="AP108" s="44"/>
    </row>
    <row r="109" spans="1:42" ht="18" customHeight="1" x14ac:dyDescent="0.3">
      <c r="A109" s="13">
        <f t="shared" si="17"/>
        <v>0</v>
      </c>
      <c r="B109" s="120">
        <f t="shared" si="10"/>
        <v>1</v>
      </c>
      <c r="C109" s="55" t="str">
        <f t="shared" si="11"/>
        <v>2015.07.31</v>
      </c>
      <c r="D109" s="47"/>
      <c r="E109" s="172"/>
      <c r="F109" s="177" t="str">
        <f t="shared" ca="1" si="12"/>
        <v>컴퓨터 용어 한글화 과정 자료: 2015.07.31.(금) 게시함.</v>
      </c>
      <c r="G109" s="26">
        <f t="shared" si="15"/>
        <v>102</v>
      </c>
      <c r="H109" s="29">
        <f t="shared" si="18"/>
        <v>3</v>
      </c>
      <c r="I109" s="18">
        <v>42216</v>
      </c>
      <c r="J109" s="121" t="s">
        <v>175</v>
      </c>
      <c r="K109" s="23" t="s">
        <v>363</v>
      </c>
      <c r="L109" s="32"/>
      <c r="M109" s="20"/>
      <c r="N109" s="5" t="s">
        <v>2948</v>
      </c>
      <c r="O109" s="5"/>
      <c r="P109" s="5"/>
      <c r="Q109" s="5"/>
      <c r="R109" s="5"/>
      <c r="S109" s="5"/>
      <c r="T109" s="5"/>
      <c r="U109" s="34"/>
      <c r="V109" s="20"/>
      <c r="W109" s="34"/>
      <c r="X109" s="20"/>
      <c r="Y109" s="5"/>
      <c r="Z109" s="5"/>
      <c r="AA109" s="5"/>
      <c r="AB109" s="5"/>
      <c r="AC109" s="34"/>
      <c r="AD109" s="34" t="s">
        <v>2319</v>
      </c>
      <c r="AE109" s="152">
        <f t="shared" si="19"/>
        <v>2</v>
      </c>
      <c r="AF109" s="53" t="str">
        <f t="shared" ca="1" si="13"/>
        <v>O</v>
      </c>
      <c r="AG109" s="56" t="s">
        <v>2982</v>
      </c>
      <c r="AH109" s="55"/>
      <c r="AI109" s="39" t="s">
        <v>2992</v>
      </c>
      <c r="AJ109" s="61"/>
      <c r="AK109" s="181"/>
      <c r="AL109" s="55" t="str">
        <f t="shared" si="14"/>
        <v>O</v>
      </c>
      <c r="AM109" s="47"/>
      <c r="AN109" s="47"/>
      <c r="AO109" s="47"/>
      <c r="AP109" s="44"/>
    </row>
    <row r="110" spans="1:42" ht="18" customHeight="1" x14ac:dyDescent="0.3">
      <c r="A110" s="13">
        <f t="shared" si="17"/>
        <v>0</v>
      </c>
      <c r="B110" s="120">
        <f t="shared" si="10"/>
        <v>1</v>
      </c>
      <c r="C110" s="55" t="str">
        <f t="shared" si="11"/>
        <v>2015.08.01</v>
      </c>
      <c r="D110" s="47"/>
      <c r="E110" s="172"/>
      <c r="F110" s="177" t="str">
        <f t="shared" ca="1" si="12"/>
        <v>컴퓨터 통신언어의 사회언어학적 연구: 2015.08.01.(토) 게시함.</v>
      </c>
      <c r="G110" s="26">
        <f t="shared" si="15"/>
        <v>103</v>
      </c>
      <c r="H110" s="29">
        <f t="shared" si="18"/>
        <v>1</v>
      </c>
      <c r="I110" s="18">
        <v>42217</v>
      </c>
      <c r="J110" s="23" t="s">
        <v>181</v>
      </c>
      <c r="K110" s="23" t="s">
        <v>364</v>
      </c>
      <c r="L110" s="32" t="s">
        <v>177</v>
      </c>
      <c r="M110" s="20" t="s">
        <v>176</v>
      </c>
      <c r="N110" s="5"/>
      <c r="O110" s="5"/>
      <c r="P110" s="5"/>
      <c r="Q110" s="5"/>
      <c r="R110" s="5"/>
      <c r="S110" s="5"/>
      <c r="T110" s="5" t="s">
        <v>178</v>
      </c>
      <c r="U110" s="34"/>
      <c r="V110" s="20"/>
      <c r="W110" s="34" t="s">
        <v>179</v>
      </c>
      <c r="X110" s="20" t="s">
        <v>180</v>
      </c>
      <c r="Y110" s="5"/>
      <c r="Z110" s="5"/>
      <c r="AA110" s="5"/>
      <c r="AB110" s="5"/>
      <c r="AC110" s="34"/>
      <c r="AD110" s="34"/>
      <c r="AE110" s="152">
        <f t="shared" si="19"/>
        <v>5</v>
      </c>
      <c r="AF110" s="53" t="str">
        <f t="shared" ca="1" si="13"/>
        <v>O</v>
      </c>
      <c r="AG110" s="56" t="str">
        <f t="shared" si="16"/>
        <v>미확인</v>
      </c>
      <c r="AH110" s="55"/>
      <c r="AI110" s="39"/>
      <c r="AJ110" s="61"/>
      <c r="AK110" s="181"/>
      <c r="AL110" s="55" t="str">
        <f t="shared" si="14"/>
        <v>O</v>
      </c>
      <c r="AM110" s="47"/>
      <c r="AN110" s="47"/>
      <c r="AO110" s="47"/>
      <c r="AP110" s="44"/>
    </row>
    <row r="111" spans="1:42" ht="18" customHeight="1" x14ac:dyDescent="0.3">
      <c r="A111" s="13">
        <f t="shared" si="17"/>
        <v>0</v>
      </c>
      <c r="B111" s="120">
        <f t="shared" si="10"/>
        <v>1</v>
      </c>
      <c r="C111" s="55" t="str">
        <f t="shared" si="11"/>
        <v>2015.08.01</v>
      </c>
      <c r="D111" s="47"/>
      <c r="E111" s="172"/>
      <c r="F111" s="177" t="str">
        <f t="shared" ca="1" si="12"/>
        <v>컴퓨터 통신어 연구: 2015.08.01.(토) 게시함.</v>
      </c>
      <c r="G111" s="26">
        <f t="shared" si="15"/>
        <v>104</v>
      </c>
      <c r="H111" s="29">
        <f t="shared" si="18"/>
        <v>2</v>
      </c>
      <c r="I111" s="18">
        <v>42217</v>
      </c>
      <c r="J111" s="23" t="s">
        <v>182</v>
      </c>
      <c r="K111" s="23" t="s">
        <v>365</v>
      </c>
      <c r="L111" s="32"/>
      <c r="M111" s="20"/>
      <c r="N111" s="5"/>
      <c r="O111" s="5"/>
      <c r="P111" s="5"/>
      <c r="Q111" s="5"/>
      <c r="R111" s="5"/>
      <c r="S111" s="5"/>
      <c r="T111" s="5"/>
      <c r="U111" s="34" t="s">
        <v>183</v>
      </c>
      <c r="V111" s="20"/>
      <c r="W111" s="34"/>
      <c r="X111" s="20"/>
      <c r="Y111" s="5"/>
      <c r="Z111" s="5"/>
      <c r="AA111" s="5"/>
      <c r="AB111" s="5"/>
      <c r="AC111" s="34"/>
      <c r="AD111" s="34"/>
      <c r="AE111" s="152" t="str">
        <f t="shared" si="19"/>
        <v/>
      </c>
      <c r="AF111" s="53" t="str">
        <f t="shared" ca="1" si="13"/>
        <v>O</v>
      </c>
      <c r="AG111" s="56" t="str">
        <f t="shared" si="16"/>
        <v>미확인</v>
      </c>
      <c r="AH111" s="55"/>
      <c r="AI111" s="39"/>
      <c r="AJ111" s="61"/>
      <c r="AK111" s="181"/>
      <c r="AL111" s="55" t="str">
        <f t="shared" si="14"/>
        <v>O</v>
      </c>
      <c r="AM111" s="47"/>
      <c r="AN111" s="47"/>
      <c r="AO111" s="47"/>
      <c r="AP111" s="44"/>
    </row>
    <row r="112" spans="1:42" ht="18" customHeight="1" x14ac:dyDescent="0.3">
      <c r="A112" s="13">
        <f t="shared" si="17"/>
        <v>0</v>
      </c>
      <c r="B112" s="120">
        <f t="shared" si="10"/>
        <v>1</v>
      </c>
      <c r="C112" s="55" t="str">
        <f t="shared" si="11"/>
        <v>2015.08.01</v>
      </c>
      <c r="D112" s="47"/>
      <c r="E112" s="172"/>
      <c r="F112" s="177" t="str">
        <f t="shared" ca="1" si="12"/>
        <v>탐구학습의 실제: 2015.08.01.(토) 게시함.</v>
      </c>
      <c r="G112" s="26">
        <f t="shared" si="15"/>
        <v>105</v>
      </c>
      <c r="H112" s="29">
        <f t="shared" si="18"/>
        <v>3</v>
      </c>
      <c r="I112" s="18">
        <v>42217</v>
      </c>
      <c r="J112" s="23" t="s">
        <v>184</v>
      </c>
      <c r="K112" s="23" t="s">
        <v>366</v>
      </c>
      <c r="L112" s="32" t="s">
        <v>2811</v>
      </c>
      <c r="M112" s="20"/>
      <c r="N112" s="5"/>
      <c r="O112" s="5"/>
      <c r="P112" s="5"/>
      <c r="Q112" s="5"/>
      <c r="R112" s="5"/>
      <c r="S112" s="5"/>
      <c r="T112" s="5"/>
      <c r="U112" s="34"/>
      <c r="V112" s="20"/>
      <c r="W112" s="34"/>
      <c r="X112" s="20"/>
      <c r="Y112" s="5"/>
      <c r="Z112" s="5"/>
      <c r="AA112" s="5"/>
      <c r="AB112" s="5"/>
      <c r="AC112" s="34"/>
      <c r="AD112" s="34"/>
      <c r="AE112" s="152" t="str">
        <f t="shared" si="19"/>
        <v/>
      </c>
      <c r="AF112" s="53" t="str">
        <f t="shared" ca="1" si="13"/>
        <v>O</v>
      </c>
      <c r="AG112" s="56" t="s">
        <v>2973</v>
      </c>
      <c r="AH112" s="55"/>
      <c r="AI112" s="39"/>
      <c r="AJ112" s="61"/>
      <c r="AK112" s="181"/>
      <c r="AL112" s="55" t="str">
        <f t="shared" si="14"/>
        <v>O</v>
      </c>
      <c r="AM112" s="47"/>
      <c r="AN112" s="47"/>
      <c r="AO112" s="47"/>
      <c r="AP112" s="44"/>
    </row>
    <row r="113" spans="1:42" ht="18" customHeight="1" x14ac:dyDescent="0.3">
      <c r="A113" s="13">
        <f t="shared" si="17"/>
        <v>0</v>
      </c>
      <c r="B113" s="120">
        <f t="shared" si="10"/>
        <v>1</v>
      </c>
      <c r="C113" s="55" t="str">
        <f t="shared" si="11"/>
        <v>2015.08.01</v>
      </c>
      <c r="D113" s="47"/>
      <c r="E113" s="172"/>
      <c r="F113" s="177" t="str">
        <f t="shared" ca="1" si="12"/>
        <v>텔레비전 방송 토론의 대화 분석: 2015.08.01.(토) 게시함.</v>
      </c>
      <c r="G113" s="26">
        <f t="shared" si="15"/>
        <v>106</v>
      </c>
      <c r="H113" s="29">
        <f t="shared" si="18"/>
        <v>4</v>
      </c>
      <c r="I113" s="18">
        <v>42217</v>
      </c>
      <c r="J113" s="23" t="s">
        <v>185</v>
      </c>
      <c r="K113" s="23" t="s">
        <v>367</v>
      </c>
      <c r="L113" s="32"/>
      <c r="M113" s="20"/>
      <c r="N113" s="5"/>
      <c r="O113" s="5"/>
      <c r="P113" s="5"/>
      <c r="Q113" s="5"/>
      <c r="R113" s="5"/>
      <c r="S113" s="5"/>
      <c r="T113" s="5"/>
      <c r="U113" s="34"/>
      <c r="V113" s="20"/>
      <c r="W113" s="34" t="s">
        <v>186</v>
      </c>
      <c r="X113" s="20"/>
      <c r="Y113" s="5"/>
      <c r="Z113" s="5"/>
      <c r="AA113" s="5"/>
      <c r="AB113" s="5"/>
      <c r="AC113" s="34"/>
      <c r="AD113" s="34"/>
      <c r="AE113" s="152" t="str">
        <f t="shared" si="19"/>
        <v/>
      </c>
      <c r="AF113" s="53" t="str">
        <f t="shared" ca="1" si="13"/>
        <v>O</v>
      </c>
      <c r="AG113" s="56" t="str">
        <f t="shared" si="16"/>
        <v>미확인</v>
      </c>
      <c r="AH113" s="55"/>
      <c r="AI113" s="39"/>
      <c r="AJ113" s="61"/>
      <c r="AK113" s="181"/>
      <c r="AL113" s="55" t="str">
        <f t="shared" si="14"/>
        <v>O</v>
      </c>
      <c r="AM113" s="47"/>
      <c r="AN113" s="47"/>
      <c r="AO113" s="47"/>
      <c r="AP113" s="44"/>
    </row>
    <row r="114" spans="1:42" ht="18" customHeight="1" x14ac:dyDescent="0.3">
      <c r="A114" s="13">
        <f t="shared" si="17"/>
        <v>0</v>
      </c>
      <c r="B114" s="120">
        <f t="shared" si="10"/>
        <v>1</v>
      </c>
      <c r="C114" s="55" t="str">
        <f t="shared" si="11"/>
        <v>2015.08.02</v>
      </c>
      <c r="D114" s="47"/>
      <c r="E114" s="172"/>
      <c r="F114" s="177" t="str">
        <f t="shared" ca="1" si="12"/>
        <v>텔레비전 자막에 쓰인 문자 언어의 문제: 2015.08.02.(일) 게시함.</v>
      </c>
      <c r="G114" s="26">
        <f t="shared" si="15"/>
        <v>107</v>
      </c>
      <c r="H114" s="29">
        <f t="shared" si="18"/>
        <v>1</v>
      </c>
      <c r="I114" s="18">
        <v>42218</v>
      </c>
      <c r="J114" s="23" t="s">
        <v>187</v>
      </c>
      <c r="K114" s="23" t="s">
        <v>368</v>
      </c>
      <c r="L114" s="32"/>
      <c r="M114" s="20"/>
      <c r="N114" s="5"/>
      <c r="O114" s="5"/>
      <c r="P114" s="5"/>
      <c r="Q114" s="5"/>
      <c r="R114" s="5"/>
      <c r="S114" s="5"/>
      <c r="T114" s="5"/>
      <c r="U114" s="34" t="s">
        <v>189</v>
      </c>
      <c r="V114" s="20"/>
      <c r="W114" s="34"/>
      <c r="X114" s="20"/>
      <c r="Y114" s="5"/>
      <c r="Z114" s="5"/>
      <c r="AA114" s="5"/>
      <c r="AB114" s="5"/>
      <c r="AC114" s="34"/>
      <c r="AD114" s="34"/>
      <c r="AE114" s="152" t="str">
        <f t="shared" si="19"/>
        <v/>
      </c>
      <c r="AF114" s="53" t="str">
        <f t="shared" ca="1" si="13"/>
        <v>O</v>
      </c>
      <c r="AG114" s="56">
        <v>42230</v>
      </c>
      <c r="AH114" s="55" t="s">
        <v>2980</v>
      </c>
      <c r="AI114" s="39"/>
      <c r="AJ114" s="61"/>
      <c r="AK114" s="181"/>
      <c r="AL114" s="55" t="str">
        <f t="shared" si="14"/>
        <v>O</v>
      </c>
      <c r="AM114" s="47"/>
      <c r="AN114" s="47"/>
      <c r="AO114" s="47"/>
      <c r="AP114" s="44"/>
    </row>
    <row r="115" spans="1:42" ht="18" customHeight="1" x14ac:dyDescent="0.3">
      <c r="A115" s="13">
        <f t="shared" si="17"/>
        <v>0</v>
      </c>
      <c r="B115" s="120">
        <f t="shared" si="10"/>
        <v>1</v>
      </c>
      <c r="C115" s="55" t="str">
        <f t="shared" si="11"/>
        <v>2015.08.02</v>
      </c>
      <c r="D115" s="47"/>
      <c r="E115" s="172"/>
      <c r="F115" s="177" t="str">
        <f t="shared" ca="1" si="12"/>
        <v>토박이말 사전: 2015.08.02.(일) 게시함.</v>
      </c>
      <c r="G115" s="26">
        <f t="shared" si="15"/>
        <v>108</v>
      </c>
      <c r="H115" s="29">
        <f t="shared" si="18"/>
        <v>2</v>
      </c>
      <c r="I115" s="18">
        <v>42218</v>
      </c>
      <c r="J115" s="121" t="s">
        <v>190</v>
      </c>
      <c r="K115" s="23" t="s">
        <v>369</v>
      </c>
      <c r="L115" s="32"/>
      <c r="M115" s="20"/>
      <c r="N115" s="5"/>
      <c r="O115" s="5"/>
      <c r="P115" s="5"/>
      <c r="Q115" s="5"/>
      <c r="R115" s="5"/>
      <c r="S115" s="5"/>
      <c r="T115" s="5"/>
      <c r="U115" s="34"/>
      <c r="V115" s="20"/>
      <c r="W115" s="34"/>
      <c r="X115" s="20"/>
      <c r="Y115" s="5"/>
      <c r="Z115" s="5"/>
      <c r="AA115" s="5"/>
      <c r="AB115" s="5"/>
      <c r="AC115" s="34"/>
      <c r="AD115" s="34"/>
      <c r="AE115" s="152" t="str">
        <f t="shared" si="19"/>
        <v/>
      </c>
      <c r="AF115" s="53" t="str">
        <f t="shared" ca="1" si="13"/>
        <v>O</v>
      </c>
      <c r="AG115" s="56" t="str">
        <f t="shared" si="16"/>
        <v>지은이 찾을 수 없음</v>
      </c>
      <c r="AH115" s="55"/>
      <c r="AI115" s="39"/>
      <c r="AJ115" s="61"/>
      <c r="AK115" s="181"/>
      <c r="AL115" s="55" t="str">
        <f t="shared" si="14"/>
        <v>O</v>
      </c>
      <c r="AM115" s="47"/>
      <c r="AN115" s="47"/>
      <c r="AO115" s="47"/>
      <c r="AP115" s="44"/>
    </row>
    <row r="116" spans="1:42" ht="18" customHeight="1" x14ac:dyDescent="0.3">
      <c r="A116" s="13">
        <f t="shared" si="17"/>
        <v>0</v>
      </c>
      <c r="B116" s="120">
        <f t="shared" si="10"/>
        <v>1</v>
      </c>
      <c r="C116" s="55" t="str">
        <f t="shared" si="11"/>
        <v>2015.08.02</v>
      </c>
      <c r="D116" s="47"/>
      <c r="E116" s="172"/>
      <c r="F116" s="177" t="str">
        <f t="shared" ca="1" si="12"/>
        <v>토씨 '-의'의 연구: 2015.08.02.(일) 게시함.</v>
      </c>
      <c r="G116" s="26">
        <f t="shared" si="15"/>
        <v>109</v>
      </c>
      <c r="H116" s="29">
        <f t="shared" si="18"/>
        <v>3</v>
      </c>
      <c r="I116" s="18">
        <v>42218</v>
      </c>
      <c r="J116" s="23" t="s">
        <v>191</v>
      </c>
      <c r="K116" s="23" t="s">
        <v>371</v>
      </c>
      <c r="L116" s="32" t="s">
        <v>192</v>
      </c>
      <c r="M116" s="20"/>
      <c r="N116" s="5"/>
      <c r="O116" s="5"/>
      <c r="P116" s="5"/>
      <c r="Q116" s="5"/>
      <c r="R116" s="5"/>
      <c r="S116" s="5"/>
      <c r="T116" s="5"/>
      <c r="U116" s="34"/>
      <c r="V116" s="20"/>
      <c r="W116" s="34"/>
      <c r="X116" s="20"/>
      <c r="Y116" s="5"/>
      <c r="Z116" s="5"/>
      <c r="AA116" s="5"/>
      <c r="AB116" s="5"/>
      <c r="AC116" s="34"/>
      <c r="AD116" s="34"/>
      <c r="AE116" s="152" t="str">
        <f t="shared" si="19"/>
        <v/>
      </c>
      <c r="AF116" s="53" t="str">
        <f t="shared" ca="1" si="13"/>
        <v>O</v>
      </c>
      <c r="AG116" s="56" t="str">
        <f t="shared" si="16"/>
        <v>미확인</v>
      </c>
      <c r="AH116" s="55"/>
      <c r="AI116" s="39"/>
      <c r="AJ116" s="61"/>
      <c r="AK116" s="181"/>
      <c r="AL116" s="55" t="str">
        <f t="shared" si="14"/>
        <v>O</v>
      </c>
      <c r="AM116" s="47"/>
      <c r="AN116" s="47"/>
      <c r="AO116" s="47"/>
      <c r="AP116" s="44"/>
    </row>
    <row r="117" spans="1:42" ht="18" customHeight="1" x14ac:dyDescent="0.3">
      <c r="A117" s="13">
        <f t="shared" si="17"/>
        <v>0</v>
      </c>
      <c r="B117" s="120">
        <f t="shared" si="10"/>
        <v>1</v>
      </c>
      <c r="C117" s="55" t="str">
        <f t="shared" si="11"/>
        <v>2015.08.02</v>
      </c>
      <c r="D117" s="47"/>
      <c r="E117" s="172"/>
      <c r="F117" s="177" t="str">
        <f t="shared" ca="1" si="12"/>
        <v>통일 대비 국어 교육: 2015.08.02.(일) 게시함.</v>
      </c>
      <c r="G117" s="26">
        <f t="shared" si="15"/>
        <v>110</v>
      </c>
      <c r="H117" s="29">
        <f t="shared" si="18"/>
        <v>4</v>
      </c>
      <c r="I117" s="18">
        <v>42218</v>
      </c>
      <c r="J117" s="23" t="s">
        <v>193</v>
      </c>
      <c r="K117" s="23" t="s">
        <v>372</v>
      </c>
      <c r="L117" s="32"/>
      <c r="M117" s="20"/>
      <c r="N117" s="5"/>
      <c r="O117" s="5"/>
      <c r="P117" s="5"/>
      <c r="Q117" s="5"/>
      <c r="R117" s="5"/>
      <c r="S117" s="5"/>
      <c r="T117" s="5"/>
      <c r="U117" s="34" t="s">
        <v>188</v>
      </c>
      <c r="V117" s="20"/>
      <c r="W117" s="34"/>
      <c r="X117" s="20"/>
      <c r="Y117" s="5"/>
      <c r="Z117" s="5"/>
      <c r="AA117" s="5"/>
      <c r="AB117" s="5"/>
      <c r="AC117" s="34"/>
      <c r="AD117" s="34"/>
      <c r="AE117" s="152" t="str">
        <f t="shared" si="19"/>
        <v/>
      </c>
      <c r="AF117" s="53" t="str">
        <f t="shared" ca="1" si="13"/>
        <v>O</v>
      </c>
      <c r="AG117" s="56">
        <v>42230</v>
      </c>
      <c r="AH117" s="55" t="s">
        <v>2980</v>
      </c>
      <c r="AI117" s="39"/>
      <c r="AJ117" s="61"/>
      <c r="AK117" s="181"/>
      <c r="AL117" s="55" t="str">
        <f t="shared" si="14"/>
        <v>O</v>
      </c>
      <c r="AM117" s="47"/>
      <c r="AN117" s="47"/>
      <c r="AO117" s="47"/>
      <c r="AP117" s="44"/>
    </row>
    <row r="118" spans="1:42" ht="18" customHeight="1" x14ac:dyDescent="0.3">
      <c r="A118" s="13">
        <f t="shared" si="17"/>
        <v>0</v>
      </c>
      <c r="B118" s="120">
        <f t="shared" si="10"/>
        <v>1</v>
      </c>
      <c r="C118" s="55" t="str">
        <f t="shared" si="11"/>
        <v>2015.08.03</v>
      </c>
      <c r="D118" s="47"/>
      <c r="E118" s="172"/>
      <c r="F118" s="177" t="str">
        <f t="shared" ca="1" si="12"/>
        <v>퇴계의 산수소품 연구: 2015.08.03.(월) 게시함.</v>
      </c>
      <c r="G118" s="26">
        <f t="shared" si="15"/>
        <v>111</v>
      </c>
      <c r="H118" s="29">
        <f t="shared" si="18"/>
        <v>1</v>
      </c>
      <c r="I118" s="18">
        <v>42219</v>
      </c>
      <c r="J118" s="23" t="s">
        <v>194</v>
      </c>
      <c r="K118" s="23" t="s">
        <v>373</v>
      </c>
      <c r="L118" s="32"/>
      <c r="M118" s="20"/>
      <c r="N118" s="5"/>
      <c r="O118" s="5"/>
      <c r="P118" s="5"/>
      <c r="Q118" s="5"/>
      <c r="R118" s="5"/>
      <c r="S118" s="5"/>
      <c r="T118" s="5" t="s">
        <v>195</v>
      </c>
      <c r="U118" s="34"/>
      <c r="V118" s="20"/>
      <c r="W118" s="34"/>
      <c r="X118" s="20"/>
      <c r="Y118" s="5"/>
      <c r="Z118" s="5"/>
      <c r="AA118" s="5"/>
      <c r="AB118" s="5"/>
      <c r="AC118" s="34"/>
      <c r="AD118" s="34"/>
      <c r="AE118" s="152" t="str">
        <f t="shared" si="19"/>
        <v/>
      </c>
      <c r="AF118" s="53" t="str">
        <f t="shared" ca="1" si="13"/>
        <v>O</v>
      </c>
      <c r="AG118" s="56" t="str">
        <f t="shared" si="16"/>
        <v>미확인</v>
      </c>
      <c r="AH118" s="55"/>
      <c r="AI118" s="39"/>
      <c r="AJ118" s="61"/>
      <c r="AK118" s="181"/>
      <c r="AL118" s="55" t="str">
        <f t="shared" si="14"/>
        <v>O</v>
      </c>
      <c r="AM118" s="47"/>
      <c r="AN118" s="47"/>
      <c r="AO118" s="47"/>
      <c r="AP118" s="44"/>
    </row>
    <row r="119" spans="1:42" s="170" customFormat="1" ht="18" customHeight="1" x14ac:dyDescent="0.3">
      <c r="A119" s="154">
        <f t="shared" si="17"/>
        <v>0</v>
      </c>
      <c r="B119" s="120">
        <f t="shared" si="10"/>
        <v>1</v>
      </c>
      <c r="C119" s="55" t="str">
        <f t="shared" si="11"/>
        <v>2015.08.03</v>
      </c>
      <c r="D119" s="47"/>
      <c r="E119" s="172"/>
      <c r="F119" s="177" t="str">
        <f t="shared" ca="1" si="12"/>
        <v>《표준국어대사전》 단어별 어원 정보: 2015.08.03.(월) 게시함.</v>
      </c>
      <c r="G119" s="155">
        <f t="shared" si="15"/>
        <v>112</v>
      </c>
      <c r="H119" s="29">
        <f t="shared" si="18"/>
        <v>2</v>
      </c>
      <c r="I119" s="156">
        <v>42219</v>
      </c>
      <c r="J119" s="158" t="s">
        <v>196</v>
      </c>
      <c r="K119" s="158" t="s">
        <v>374</v>
      </c>
      <c r="L119" s="159" t="s">
        <v>2141</v>
      </c>
      <c r="M119" s="160"/>
      <c r="N119" s="161"/>
      <c r="O119" s="161"/>
      <c r="P119" s="161"/>
      <c r="Q119" s="161"/>
      <c r="R119" s="161"/>
      <c r="S119" s="161"/>
      <c r="T119" s="161"/>
      <c r="U119" s="162"/>
      <c r="V119" s="160"/>
      <c r="W119" s="162"/>
      <c r="X119" s="160"/>
      <c r="Y119" s="161"/>
      <c r="Z119" s="161"/>
      <c r="AA119" s="161"/>
      <c r="AB119" s="161"/>
      <c r="AC119" s="162"/>
      <c r="AD119" s="162"/>
      <c r="AE119" s="163" t="str">
        <f t="shared" si="19"/>
        <v/>
      </c>
      <c r="AF119" s="164" t="str">
        <f t="shared" ca="1" si="13"/>
        <v>O</v>
      </c>
      <c r="AG119" s="56">
        <v>42230</v>
      </c>
      <c r="AH119" s="55" t="s">
        <v>2953</v>
      </c>
      <c r="AI119" s="166"/>
      <c r="AJ119" s="167"/>
      <c r="AK119" s="184"/>
      <c r="AL119" s="165" t="str">
        <f t="shared" si="14"/>
        <v>O</v>
      </c>
      <c r="AM119" s="168"/>
      <c r="AN119" s="168"/>
      <c r="AO119" s="168"/>
      <c r="AP119" s="169"/>
    </row>
    <row r="120" spans="1:42" s="170" customFormat="1" ht="18" customHeight="1" x14ac:dyDescent="0.3">
      <c r="A120" s="154">
        <f t="shared" si="17"/>
        <v>0</v>
      </c>
      <c r="B120" s="120">
        <f t="shared" si="10"/>
        <v>1</v>
      </c>
      <c r="C120" s="55" t="str">
        <f t="shared" si="11"/>
        <v>2015.08.03</v>
      </c>
      <c r="D120" s="47"/>
      <c r="E120" s="172"/>
      <c r="F120" s="177" t="str">
        <f t="shared" ca="1" si="12"/>
        <v>《표준국어대사전》 의성의태어 목록: 2015.08.03.(월) 게시함.</v>
      </c>
      <c r="G120" s="155">
        <f t="shared" si="15"/>
        <v>113</v>
      </c>
      <c r="H120" s="29">
        <f t="shared" si="18"/>
        <v>3</v>
      </c>
      <c r="I120" s="156">
        <v>42219</v>
      </c>
      <c r="J120" s="158" t="s">
        <v>197</v>
      </c>
      <c r="K120" s="158" t="s">
        <v>375</v>
      </c>
      <c r="L120" s="159" t="s">
        <v>2141</v>
      </c>
      <c r="M120" s="160"/>
      <c r="N120" s="161"/>
      <c r="O120" s="161"/>
      <c r="P120" s="161"/>
      <c r="Q120" s="161"/>
      <c r="R120" s="161"/>
      <c r="S120" s="161"/>
      <c r="T120" s="161"/>
      <c r="U120" s="162"/>
      <c r="V120" s="160"/>
      <c r="W120" s="162"/>
      <c r="X120" s="160"/>
      <c r="Y120" s="161"/>
      <c r="Z120" s="161"/>
      <c r="AA120" s="161"/>
      <c r="AB120" s="161"/>
      <c r="AC120" s="162"/>
      <c r="AD120" s="162"/>
      <c r="AE120" s="163" t="str">
        <f t="shared" si="19"/>
        <v/>
      </c>
      <c r="AF120" s="164" t="str">
        <f t="shared" ca="1" si="13"/>
        <v>O</v>
      </c>
      <c r="AG120" s="56">
        <v>42230</v>
      </c>
      <c r="AH120" s="55" t="s">
        <v>2953</v>
      </c>
      <c r="AI120" s="166"/>
      <c r="AJ120" s="167"/>
      <c r="AK120" s="184"/>
      <c r="AL120" s="165" t="str">
        <f t="shared" si="14"/>
        <v>O</v>
      </c>
      <c r="AM120" s="168"/>
      <c r="AN120" s="168"/>
      <c r="AO120" s="168"/>
      <c r="AP120" s="169"/>
    </row>
    <row r="121" spans="1:42" s="170" customFormat="1" ht="18" customHeight="1" x14ac:dyDescent="0.3">
      <c r="A121" s="154">
        <f t="shared" si="17"/>
        <v>0</v>
      </c>
      <c r="B121" s="120">
        <f t="shared" si="10"/>
        <v>1</v>
      </c>
      <c r="C121" s="55" t="str">
        <f t="shared" si="11"/>
        <v>2015.08.03</v>
      </c>
      <c r="D121" s="47"/>
      <c r="E121" s="172"/>
      <c r="F121" s="177" t="str">
        <f t="shared" ca="1" si="12"/>
        <v>《표준국어대사전》 이두 목록: 2015.08.03.(월) 게시함.</v>
      </c>
      <c r="G121" s="155">
        <f t="shared" si="15"/>
        <v>114</v>
      </c>
      <c r="H121" s="29">
        <f t="shared" si="18"/>
        <v>4</v>
      </c>
      <c r="I121" s="156">
        <v>42219</v>
      </c>
      <c r="J121" s="158" t="s">
        <v>198</v>
      </c>
      <c r="K121" s="158" t="s">
        <v>376</v>
      </c>
      <c r="L121" s="159" t="s">
        <v>2141</v>
      </c>
      <c r="M121" s="160"/>
      <c r="N121" s="161"/>
      <c r="O121" s="161"/>
      <c r="P121" s="161"/>
      <c r="Q121" s="161"/>
      <c r="R121" s="161"/>
      <c r="S121" s="161"/>
      <c r="T121" s="161"/>
      <c r="U121" s="162"/>
      <c r="V121" s="160"/>
      <c r="W121" s="162"/>
      <c r="X121" s="160"/>
      <c r="Y121" s="161"/>
      <c r="Z121" s="161"/>
      <c r="AA121" s="161"/>
      <c r="AB121" s="161"/>
      <c r="AC121" s="162"/>
      <c r="AD121" s="162"/>
      <c r="AE121" s="163" t="str">
        <f t="shared" si="19"/>
        <v/>
      </c>
      <c r="AF121" s="164" t="str">
        <f t="shared" ca="1" si="13"/>
        <v>O</v>
      </c>
      <c r="AG121" s="56">
        <v>42230</v>
      </c>
      <c r="AH121" s="55" t="s">
        <v>2953</v>
      </c>
      <c r="AI121" s="166"/>
      <c r="AJ121" s="167"/>
      <c r="AK121" s="184"/>
      <c r="AL121" s="165" t="str">
        <f t="shared" si="14"/>
        <v>O</v>
      </c>
      <c r="AM121" s="168"/>
      <c r="AN121" s="168"/>
      <c r="AO121" s="168"/>
      <c r="AP121" s="169"/>
    </row>
    <row r="122" spans="1:42" s="170" customFormat="1" ht="18" customHeight="1" x14ac:dyDescent="0.3">
      <c r="A122" s="154">
        <f t="shared" si="17"/>
        <v>0</v>
      </c>
      <c r="B122" s="120">
        <f t="shared" si="10"/>
        <v>1</v>
      </c>
      <c r="C122" s="55" t="str">
        <f t="shared" si="11"/>
        <v>2015.08.04</v>
      </c>
      <c r="D122" s="47"/>
      <c r="E122" s="172"/>
      <c r="F122" s="177" t="str">
        <f t="shared" ca="1" si="12"/>
        <v>《표준국어대사전》 편찬 백서: 2015.08.04.(화) 게시함.</v>
      </c>
      <c r="G122" s="155">
        <f t="shared" si="15"/>
        <v>115</v>
      </c>
      <c r="H122" s="29">
        <f t="shared" si="18"/>
        <v>1</v>
      </c>
      <c r="I122" s="156">
        <v>42220</v>
      </c>
      <c r="J122" s="158" t="s">
        <v>199</v>
      </c>
      <c r="K122" s="158" t="s">
        <v>377</v>
      </c>
      <c r="L122" s="159" t="s">
        <v>2141</v>
      </c>
      <c r="M122" s="160"/>
      <c r="N122" s="161"/>
      <c r="O122" s="161"/>
      <c r="P122" s="161"/>
      <c r="Q122" s="161"/>
      <c r="R122" s="161"/>
      <c r="S122" s="161"/>
      <c r="T122" s="161"/>
      <c r="U122" s="162"/>
      <c r="V122" s="160"/>
      <c r="W122" s="162"/>
      <c r="X122" s="160"/>
      <c r="Y122" s="161"/>
      <c r="Z122" s="161"/>
      <c r="AA122" s="161"/>
      <c r="AB122" s="161"/>
      <c r="AC122" s="162"/>
      <c r="AD122" s="162"/>
      <c r="AE122" s="163" t="str">
        <f t="shared" si="19"/>
        <v/>
      </c>
      <c r="AF122" s="164" t="str">
        <f t="shared" ca="1" si="13"/>
        <v>O</v>
      </c>
      <c r="AG122" s="56">
        <v>42230</v>
      </c>
      <c r="AH122" s="55" t="s">
        <v>2953</v>
      </c>
      <c r="AI122" s="166"/>
      <c r="AJ122" s="167"/>
      <c r="AK122" s="184"/>
      <c r="AL122" s="165" t="str">
        <f t="shared" si="14"/>
        <v>O</v>
      </c>
      <c r="AM122" s="168"/>
      <c r="AN122" s="168"/>
      <c r="AO122" s="168"/>
      <c r="AP122" s="169"/>
    </row>
    <row r="123" spans="1:42" s="170" customFormat="1" ht="18" customHeight="1" x14ac:dyDescent="0.3">
      <c r="A123" s="154">
        <f t="shared" si="17"/>
        <v>0</v>
      </c>
      <c r="B123" s="120">
        <f t="shared" si="10"/>
        <v>1</v>
      </c>
      <c r="C123" s="55" t="str">
        <f t="shared" si="11"/>
        <v>2015.08.04</v>
      </c>
      <c r="D123" s="47"/>
      <c r="E123" s="172"/>
      <c r="F123" s="177" t="str">
        <f t="shared" ca="1" si="12"/>
        <v>《표준국어대사전》 편찬 지침 Ⅰ: 2015.08.04.(화) 게시함.</v>
      </c>
      <c r="G123" s="155">
        <f t="shared" si="15"/>
        <v>116</v>
      </c>
      <c r="H123" s="29">
        <f t="shared" si="18"/>
        <v>2</v>
      </c>
      <c r="I123" s="156">
        <v>42220</v>
      </c>
      <c r="J123" s="158" t="s">
        <v>379</v>
      </c>
      <c r="K123" s="158" t="s">
        <v>378</v>
      </c>
      <c r="L123" s="159" t="s">
        <v>2141</v>
      </c>
      <c r="M123" s="160"/>
      <c r="N123" s="161"/>
      <c r="O123" s="161"/>
      <c r="P123" s="161"/>
      <c r="Q123" s="161"/>
      <c r="R123" s="161"/>
      <c r="S123" s="161"/>
      <c r="T123" s="161"/>
      <c r="U123" s="162"/>
      <c r="V123" s="160"/>
      <c r="W123" s="162"/>
      <c r="X123" s="160"/>
      <c r="Y123" s="161"/>
      <c r="Z123" s="161"/>
      <c r="AA123" s="161"/>
      <c r="AB123" s="161"/>
      <c r="AC123" s="162"/>
      <c r="AD123" s="162"/>
      <c r="AE123" s="163" t="str">
        <f t="shared" si="19"/>
        <v/>
      </c>
      <c r="AF123" s="164" t="str">
        <f t="shared" ca="1" si="13"/>
        <v>O</v>
      </c>
      <c r="AG123" s="56">
        <v>42230</v>
      </c>
      <c r="AH123" s="55" t="s">
        <v>2953</v>
      </c>
      <c r="AI123" s="166"/>
      <c r="AJ123" s="167"/>
      <c r="AK123" s="184"/>
      <c r="AL123" s="165" t="str">
        <f t="shared" si="14"/>
        <v>O</v>
      </c>
      <c r="AM123" s="168"/>
      <c r="AN123" s="168"/>
      <c r="AO123" s="168"/>
      <c r="AP123" s="169"/>
    </row>
    <row r="124" spans="1:42" s="170" customFormat="1" ht="18" customHeight="1" x14ac:dyDescent="0.3">
      <c r="A124" s="154">
        <f t="shared" si="17"/>
        <v>0</v>
      </c>
      <c r="B124" s="120">
        <f t="shared" si="10"/>
        <v>1</v>
      </c>
      <c r="C124" s="55" t="str">
        <f t="shared" si="11"/>
        <v>2015.08.04</v>
      </c>
      <c r="D124" s="47"/>
      <c r="E124" s="172"/>
      <c r="F124" s="177" t="str">
        <f t="shared" ca="1" si="12"/>
        <v>《표준국어대사전》 편찬 지침 Ⅱ: 2015.08.04.(화) 게시함.</v>
      </c>
      <c r="G124" s="155">
        <f t="shared" si="15"/>
        <v>117</v>
      </c>
      <c r="H124" s="29">
        <f t="shared" si="18"/>
        <v>3</v>
      </c>
      <c r="I124" s="156">
        <v>42220</v>
      </c>
      <c r="J124" s="158" t="s">
        <v>200</v>
      </c>
      <c r="K124" s="158" t="s">
        <v>380</v>
      </c>
      <c r="L124" s="159" t="s">
        <v>2141</v>
      </c>
      <c r="M124" s="160"/>
      <c r="N124" s="161"/>
      <c r="O124" s="161"/>
      <c r="P124" s="161"/>
      <c r="Q124" s="161"/>
      <c r="R124" s="161"/>
      <c r="S124" s="161"/>
      <c r="T124" s="161"/>
      <c r="U124" s="162"/>
      <c r="V124" s="160"/>
      <c r="W124" s="162"/>
      <c r="X124" s="160"/>
      <c r="Y124" s="161"/>
      <c r="Z124" s="161"/>
      <c r="AA124" s="161"/>
      <c r="AB124" s="161"/>
      <c r="AC124" s="162"/>
      <c r="AD124" s="162"/>
      <c r="AE124" s="163" t="str">
        <f t="shared" si="19"/>
        <v/>
      </c>
      <c r="AF124" s="164" t="str">
        <f t="shared" ca="1" si="13"/>
        <v>O</v>
      </c>
      <c r="AG124" s="56">
        <v>42230</v>
      </c>
      <c r="AH124" s="55" t="s">
        <v>2953</v>
      </c>
      <c r="AI124" s="166"/>
      <c r="AJ124" s="167"/>
      <c r="AK124" s="184"/>
      <c r="AL124" s="165" t="str">
        <f t="shared" si="14"/>
        <v>O</v>
      </c>
      <c r="AM124" s="168"/>
      <c r="AN124" s="168"/>
      <c r="AO124" s="168"/>
      <c r="AP124" s="169"/>
    </row>
    <row r="125" spans="1:42" s="170" customFormat="1" ht="18" customHeight="1" x14ac:dyDescent="0.3">
      <c r="A125" s="154">
        <f t="shared" si="17"/>
        <v>0</v>
      </c>
      <c r="B125" s="120">
        <f t="shared" si="10"/>
        <v>1</v>
      </c>
      <c r="C125" s="55" t="str">
        <f t="shared" si="11"/>
        <v>2015.08.04</v>
      </c>
      <c r="D125" s="47"/>
      <c r="E125" s="172"/>
      <c r="F125" s="177" t="str">
        <f t="shared" ca="1" si="12"/>
        <v>《표준국어대사전》 편찬용 어원 정보 자료: 2015.08.04.(화) 게시함.</v>
      </c>
      <c r="G125" s="155">
        <f t="shared" si="15"/>
        <v>118</v>
      </c>
      <c r="H125" s="29">
        <f t="shared" si="18"/>
        <v>4</v>
      </c>
      <c r="I125" s="156">
        <v>42220</v>
      </c>
      <c r="J125" s="158" t="s">
        <v>201</v>
      </c>
      <c r="K125" s="158" t="s">
        <v>381</v>
      </c>
      <c r="L125" s="159" t="s">
        <v>2141</v>
      </c>
      <c r="M125" s="160"/>
      <c r="N125" s="161"/>
      <c r="O125" s="161"/>
      <c r="P125" s="161"/>
      <c r="Q125" s="161"/>
      <c r="R125" s="161"/>
      <c r="S125" s="161"/>
      <c r="T125" s="161"/>
      <c r="U125" s="162"/>
      <c r="V125" s="160"/>
      <c r="W125" s="162"/>
      <c r="X125" s="160"/>
      <c r="Y125" s="161"/>
      <c r="Z125" s="161"/>
      <c r="AA125" s="161"/>
      <c r="AB125" s="161"/>
      <c r="AC125" s="162"/>
      <c r="AD125" s="162"/>
      <c r="AE125" s="163" t="str">
        <f t="shared" si="19"/>
        <v/>
      </c>
      <c r="AF125" s="164" t="str">
        <f t="shared" ca="1" si="13"/>
        <v>O</v>
      </c>
      <c r="AG125" s="56">
        <v>42230</v>
      </c>
      <c r="AH125" s="55" t="s">
        <v>2953</v>
      </c>
      <c r="AI125" s="166"/>
      <c r="AJ125" s="167"/>
      <c r="AK125" s="184"/>
      <c r="AL125" s="165" t="str">
        <f t="shared" si="14"/>
        <v>O</v>
      </c>
      <c r="AM125" s="168"/>
      <c r="AN125" s="168"/>
      <c r="AO125" s="168"/>
      <c r="AP125" s="169"/>
    </row>
    <row r="126" spans="1:42" s="170" customFormat="1" ht="18" customHeight="1" x14ac:dyDescent="0.3">
      <c r="A126" s="154">
        <f t="shared" si="17"/>
        <v>0</v>
      </c>
      <c r="B126" s="120">
        <f t="shared" si="10"/>
        <v>1</v>
      </c>
      <c r="C126" s="55" t="str">
        <f t="shared" si="11"/>
        <v>2015.08.05</v>
      </c>
      <c r="D126" s="47"/>
      <c r="E126" s="172"/>
      <c r="F126" s="177" t="str">
        <f t="shared" ca="1" si="12"/>
        <v>《표준국어대사전》 표준어 검토 목록: 2015.08.05.(수) 게시함.</v>
      </c>
      <c r="G126" s="155">
        <f t="shared" si="15"/>
        <v>119</v>
      </c>
      <c r="H126" s="29">
        <f t="shared" si="18"/>
        <v>1</v>
      </c>
      <c r="I126" s="156">
        <v>42221</v>
      </c>
      <c r="J126" s="158" t="s">
        <v>202</v>
      </c>
      <c r="K126" s="158" t="s">
        <v>382</v>
      </c>
      <c r="L126" s="159" t="s">
        <v>2141</v>
      </c>
      <c r="M126" s="160"/>
      <c r="N126" s="161"/>
      <c r="O126" s="161"/>
      <c r="P126" s="161"/>
      <c r="Q126" s="161"/>
      <c r="R126" s="161"/>
      <c r="S126" s="161"/>
      <c r="T126" s="161"/>
      <c r="U126" s="162"/>
      <c r="V126" s="160"/>
      <c r="W126" s="162"/>
      <c r="X126" s="160"/>
      <c r="Y126" s="161"/>
      <c r="Z126" s="161"/>
      <c r="AA126" s="161"/>
      <c r="AB126" s="161"/>
      <c r="AC126" s="162"/>
      <c r="AD126" s="162"/>
      <c r="AE126" s="163" t="str">
        <f t="shared" si="19"/>
        <v/>
      </c>
      <c r="AF126" s="164" t="str">
        <f t="shared" ca="1" si="13"/>
        <v>O</v>
      </c>
      <c r="AG126" s="56">
        <v>42230</v>
      </c>
      <c r="AH126" s="55" t="s">
        <v>2953</v>
      </c>
      <c r="AI126" s="166"/>
      <c r="AJ126" s="167"/>
      <c r="AK126" s="184"/>
      <c r="AL126" s="165" t="str">
        <f t="shared" si="14"/>
        <v>O</v>
      </c>
      <c r="AM126" s="168"/>
      <c r="AN126" s="168"/>
      <c r="AO126" s="168"/>
      <c r="AP126" s="169"/>
    </row>
    <row r="127" spans="1:42" s="170" customFormat="1" ht="18" customHeight="1" x14ac:dyDescent="0.3">
      <c r="A127" s="154">
        <f t="shared" si="17"/>
        <v>0</v>
      </c>
      <c r="B127" s="120">
        <f t="shared" si="10"/>
        <v>1</v>
      </c>
      <c r="C127" s="55" t="str">
        <f t="shared" si="11"/>
        <v>2015.08.05</v>
      </c>
      <c r="D127" s="47"/>
      <c r="E127" s="172"/>
      <c r="F127" s="177" t="str">
        <f t="shared" ca="1" si="12"/>
        <v>《표준국어대사전》 외래어 표기 용례와 동사 활용표[목록]: 2015.08.05.(수) 게시함.</v>
      </c>
      <c r="G127" s="155">
        <f t="shared" si="15"/>
        <v>120</v>
      </c>
      <c r="H127" s="29">
        <f t="shared" si="18"/>
        <v>2</v>
      </c>
      <c r="I127" s="156">
        <v>42221</v>
      </c>
      <c r="J127" s="158" t="s">
        <v>203</v>
      </c>
      <c r="K127" s="158" t="s">
        <v>383</v>
      </c>
      <c r="L127" s="159" t="s">
        <v>2141</v>
      </c>
      <c r="M127" s="160"/>
      <c r="N127" s="161"/>
      <c r="O127" s="161"/>
      <c r="P127" s="161"/>
      <c r="Q127" s="161"/>
      <c r="R127" s="161"/>
      <c r="S127" s="161"/>
      <c r="T127" s="161"/>
      <c r="U127" s="162"/>
      <c r="V127" s="160"/>
      <c r="W127" s="162"/>
      <c r="X127" s="160"/>
      <c r="Y127" s="161"/>
      <c r="Z127" s="161"/>
      <c r="AA127" s="161"/>
      <c r="AB127" s="161"/>
      <c r="AC127" s="162"/>
      <c r="AD127" s="162"/>
      <c r="AE127" s="163" t="str">
        <f t="shared" si="19"/>
        <v/>
      </c>
      <c r="AF127" s="164" t="str">
        <f t="shared" ca="1" si="13"/>
        <v>O</v>
      </c>
      <c r="AG127" s="56">
        <v>42230</v>
      </c>
      <c r="AH127" s="55" t="s">
        <v>2953</v>
      </c>
      <c r="AI127" s="166"/>
      <c r="AJ127" s="167"/>
      <c r="AK127" s="184"/>
      <c r="AL127" s="165" t="str">
        <f t="shared" si="14"/>
        <v>O</v>
      </c>
      <c r="AM127" s="168"/>
      <c r="AN127" s="168"/>
      <c r="AO127" s="168"/>
      <c r="AP127" s="169"/>
    </row>
    <row r="128" spans="1:42" s="170" customFormat="1" ht="18" customHeight="1" x14ac:dyDescent="0.3">
      <c r="A128" s="154">
        <f t="shared" si="17"/>
        <v>0</v>
      </c>
      <c r="B128" s="120">
        <f t="shared" si="10"/>
        <v>1</v>
      </c>
      <c r="C128" s="55" t="str">
        <f t="shared" si="11"/>
        <v>2015.08.05</v>
      </c>
      <c r="D128" s="47"/>
      <c r="E128" s="172"/>
      <c r="F128" s="177" t="str">
        <f t="shared" ca="1" si="12"/>
        <v>표준 국어 대사전에 대한 글 몇: 2015.08.05.(수) 게시함.</v>
      </c>
      <c r="G128" s="155">
        <f t="shared" si="15"/>
        <v>121</v>
      </c>
      <c r="H128" s="29">
        <f t="shared" si="18"/>
        <v>3</v>
      </c>
      <c r="I128" s="156">
        <v>42221</v>
      </c>
      <c r="J128" s="158" t="s">
        <v>204</v>
      </c>
      <c r="K128" s="158" t="s">
        <v>384</v>
      </c>
      <c r="L128" s="159" t="s">
        <v>2141</v>
      </c>
      <c r="M128" s="160"/>
      <c r="N128" s="161"/>
      <c r="O128" s="161"/>
      <c r="P128" s="161"/>
      <c r="Q128" s="161"/>
      <c r="R128" s="161"/>
      <c r="S128" s="161"/>
      <c r="T128" s="161" t="s">
        <v>205</v>
      </c>
      <c r="U128" s="162"/>
      <c r="V128" s="160"/>
      <c r="W128" s="162"/>
      <c r="X128" s="160"/>
      <c r="Y128" s="161"/>
      <c r="Z128" s="161"/>
      <c r="AA128" s="161"/>
      <c r="AB128" s="161"/>
      <c r="AC128" s="162"/>
      <c r="AD128" s="162"/>
      <c r="AE128" s="163">
        <f t="shared" si="19"/>
        <v>2</v>
      </c>
      <c r="AF128" s="164" t="str">
        <f t="shared" ca="1" si="13"/>
        <v>O</v>
      </c>
      <c r="AG128" s="56">
        <v>42230</v>
      </c>
      <c r="AH128" s="55" t="s">
        <v>2953</v>
      </c>
      <c r="AI128" s="166"/>
      <c r="AJ128" s="167"/>
      <c r="AK128" s="184"/>
      <c r="AL128" s="165" t="str">
        <f t="shared" si="14"/>
        <v>O</v>
      </c>
      <c r="AM128" s="168"/>
      <c r="AN128" s="168"/>
      <c r="AO128" s="168"/>
      <c r="AP128" s="169"/>
    </row>
    <row r="129" spans="1:42" ht="18" customHeight="1" x14ac:dyDescent="0.3">
      <c r="A129" s="13">
        <f t="shared" si="17"/>
        <v>0</v>
      </c>
      <c r="B129" s="120">
        <f t="shared" si="10"/>
        <v>1</v>
      </c>
      <c r="C129" s="55" t="str">
        <f t="shared" si="11"/>
        <v>2015.08.05</v>
      </c>
      <c r="D129" s="47"/>
      <c r="E129" s="172"/>
      <c r="F129" s="177" t="str">
        <f t="shared" ca="1" si="12"/>
        <v>표준어 모음: 2015.08.05.(수) 게시함.</v>
      </c>
      <c r="G129" s="26">
        <f t="shared" si="15"/>
        <v>122</v>
      </c>
      <c r="H129" s="29">
        <f t="shared" si="18"/>
        <v>4</v>
      </c>
      <c r="I129" s="18">
        <v>42221</v>
      </c>
      <c r="J129" s="23" t="s">
        <v>206</v>
      </c>
      <c r="K129" s="23" t="s">
        <v>385</v>
      </c>
      <c r="L129" s="32"/>
      <c r="M129" s="20"/>
      <c r="N129" s="5"/>
      <c r="O129" s="5"/>
      <c r="P129" s="5"/>
      <c r="Q129" s="5"/>
      <c r="R129" s="5" t="s">
        <v>207</v>
      </c>
      <c r="S129" s="5"/>
      <c r="T129" s="5"/>
      <c r="U129" s="34"/>
      <c r="V129" s="20"/>
      <c r="W129" s="34"/>
      <c r="X129" s="20"/>
      <c r="Y129" s="5"/>
      <c r="Z129" s="5"/>
      <c r="AA129" s="5"/>
      <c r="AB129" s="5"/>
      <c r="AC129" s="34"/>
      <c r="AD129" s="34"/>
      <c r="AE129" s="152" t="str">
        <f t="shared" si="19"/>
        <v/>
      </c>
      <c r="AF129" s="53" t="str">
        <f t="shared" ca="1" si="13"/>
        <v>O</v>
      </c>
      <c r="AG129" s="56">
        <v>42226</v>
      </c>
      <c r="AH129" s="55" t="s">
        <v>2795</v>
      </c>
      <c r="AI129" s="39">
        <v>42226</v>
      </c>
      <c r="AJ129" s="61" t="s">
        <v>2794</v>
      </c>
      <c r="AK129" s="181"/>
      <c r="AL129" s="55" t="str">
        <f t="shared" si="14"/>
        <v>O</v>
      </c>
      <c r="AM129" s="47"/>
      <c r="AN129" s="47"/>
      <c r="AO129" s="47"/>
      <c r="AP129" s="44"/>
    </row>
    <row r="130" spans="1:42" ht="18" customHeight="1" x14ac:dyDescent="0.3">
      <c r="A130" s="13">
        <f t="shared" si="17"/>
        <v>0</v>
      </c>
      <c r="B130" s="120">
        <f t="shared" si="10"/>
        <v>1</v>
      </c>
      <c r="C130" s="55" t="str">
        <f t="shared" si="11"/>
        <v>2015.08.06</v>
      </c>
      <c r="D130" s="47"/>
      <c r="E130" s="172"/>
      <c r="F130" s="177" t="str">
        <f t="shared" ca="1" si="12"/>
        <v>표준어와 언어정책론: 2015.08.06.(목) 게시함.</v>
      </c>
      <c r="G130" s="26">
        <f t="shared" si="15"/>
        <v>123</v>
      </c>
      <c r="H130" s="29">
        <f t="shared" si="18"/>
        <v>1</v>
      </c>
      <c r="I130" s="18">
        <f>I129+1</f>
        <v>42222</v>
      </c>
      <c r="J130" s="23" t="s">
        <v>208</v>
      </c>
      <c r="K130" s="23" t="s">
        <v>386</v>
      </c>
      <c r="L130" s="32"/>
      <c r="M130" s="20"/>
      <c r="N130" s="5"/>
      <c r="O130" s="5"/>
      <c r="P130" s="5"/>
      <c r="Q130" s="5"/>
      <c r="R130" s="5"/>
      <c r="S130" s="5"/>
      <c r="T130" s="5"/>
      <c r="U130" s="34"/>
      <c r="V130" s="20"/>
      <c r="W130" s="34"/>
      <c r="X130" s="20"/>
      <c r="Y130" s="5"/>
      <c r="Z130" s="5"/>
      <c r="AA130" s="5"/>
      <c r="AB130" s="5"/>
      <c r="AC130" s="34"/>
      <c r="AD130" s="34"/>
      <c r="AE130" s="152" t="str">
        <f t="shared" si="19"/>
        <v/>
      </c>
      <c r="AF130" s="53" t="str">
        <f t="shared" ca="1" si="13"/>
        <v>O</v>
      </c>
      <c r="AG130" s="56" t="str">
        <f t="shared" si="16"/>
        <v>지은이 찾을 수 없음</v>
      </c>
      <c r="AH130" s="55"/>
      <c r="AI130" s="39"/>
      <c r="AJ130" s="61"/>
      <c r="AK130" s="181" t="s">
        <v>2819</v>
      </c>
      <c r="AL130" s="55" t="str">
        <f t="shared" si="14"/>
        <v>O</v>
      </c>
      <c r="AM130" s="47"/>
      <c r="AN130" s="47"/>
      <c r="AO130" s="47"/>
      <c r="AP130" s="44"/>
    </row>
    <row r="131" spans="1:42" ht="18" customHeight="1" x14ac:dyDescent="0.3">
      <c r="A131" s="13">
        <f t="shared" si="17"/>
        <v>0</v>
      </c>
      <c r="B131" s="120">
        <f t="shared" si="10"/>
        <v>1</v>
      </c>
      <c r="C131" s="55" t="str">
        <f t="shared" si="11"/>
        <v>2015.08.06</v>
      </c>
      <c r="D131" s="47"/>
      <c r="E131" s="172"/>
      <c r="F131" s="177" t="str">
        <f t="shared" ca="1" si="12"/>
        <v>풀이씨의 특성: 2015.08.06.(목) 게시함.</v>
      </c>
      <c r="G131" s="26">
        <f t="shared" si="15"/>
        <v>124</v>
      </c>
      <c r="H131" s="29">
        <f t="shared" si="18"/>
        <v>2</v>
      </c>
      <c r="I131" s="18">
        <f>I130</f>
        <v>42222</v>
      </c>
      <c r="J131" s="23" t="s">
        <v>209</v>
      </c>
      <c r="K131" s="23" t="s">
        <v>387</v>
      </c>
      <c r="L131" s="32"/>
      <c r="M131" s="20"/>
      <c r="N131" s="5"/>
      <c r="O131" s="5"/>
      <c r="P131" s="5" t="s">
        <v>210</v>
      </c>
      <c r="Q131" s="5"/>
      <c r="R131" s="5"/>
      <c r="S131" s="5"/>
      <c r="T131" s="5"/>
      <c r="U131" s="34"/>
      <c r="V131" s="20"/>
      <c r="W131" s="34"/>
      <c r="X131" s="20"/>
      <c r="Y131" s="5"/>
      <c r="Z131" s="5"/>
      <c r="AA131" s="5"/>
      <c r="AB131" s="5"/>
      <c r="AC131" s="34"/>
      <c r="AD131" s="34"/>
      <c r="AE131" s="152" t="str">
        <f t="shared" si="19"/>
        <v/>
      </c>
      <c r="AF131" s="53" t="str">
        <f t="shared" ca="1" si="13"/>
        <v>O</v>
      </c>
      <c r="AG131" s="56" t="str">
        <f t="shared" si="16"/>
        <v>미확인</v>
      </c>
      <c r="AH131" s="55"/>
      <c r="AI131" s="39"/>
      <c r="AJ131" s="61"/>
      <c r="AK131" s="181"/>
      <c r="AL131" s="55" t="str">
        <f t="shared" si="14"/>
        <v>O</v>
      </c>
      <c r="AM131" s="47"/>
      <c r="AN131" s="47"/>
      <c r="AO131" s="47"/>
      <c r="AP131" s="44"/>
    </row>
    <row r="132" spans="1:42" ht="18" customHeight="1" x14ac:dyDescent="0.3">
      <c r="A132" s="13">
        <f t="shared" si="17"/>
        <v>0</v>
      </c>
      <c r="B132" s="120">
        <f t="shared" si="10"/>
        <v>1</v>
      </c>
      <c r="C132" s="55" t="str">
        <f t="shared" si="11"/>
        <v>2015.08.06</v>
      </c>
      <c r="D132" s="47"/>
      <c r="E132" s="172"/>
      <c r="F132" s="177" t="str">
        <f t="shared" ca="1" si="12"/>
        <v>프랑스어 사용에 관한 법안(번역문): 2015.08.06.(목) 게시함.</v>
      </c>
      <c r="G132" s="26">
        <f t="shared" si="15"/>
        <v>125</v>
      </c>
      <c r="H132" s="29">
        <f t="shared" si="18"/>
        <v>3</v>
      </c>
      <c r="I132" s="18">
        <f>I131</f>
        <v>42222</v>
      </c>
      <c r="J132" s="23" t="s">
        <v>211</v>
      </c>
      <c r="K132" s="23" t="s">
        <v>388</v>
      </c>
      <c r="L132" s="32"/>
      <c r="M132" s="20"/>
      <c r="N132" s="5"/>
      <c r="O132" s="5"/>
      <c r="P132" s="5"/>
      <c r="Q132" s="5"/>
      <c r="R132" s="5"/>
      <c r="S132" s="5"/>
      <c r="T132" s="213" t="str">
        <f>AK132</f>
        <v>송영상</v>
      </c>
      <c r="U132" s="34"/>
      <c r="V132" s="20"/>
      <c r="W132" s="34"/>
      <c r="X132" s="20"/>
      <c r="Y132" s="5"/>
      <c r="Z132" s="5"/>
      <c r="AA132" s="5"/>
      <c r="AB132" s="5"/>
      <c r="AC132" s="34"/>
      <c r="AD132" s="34"/>
      <c r="AE132" s="152" t="str">
        <f t="shared" si="19"/>
        <v/>
      </c>
      <c r="AF132" s="53" t="str">
        <f t="shared" ca="1" si="13"/>
        <v>O</v>
      </c>
      <c r="AG132" s="56" t="str">
        <f t="shared" si="16"/>
        <v>미확인</v>
      </c>
      <c r="AH132" s="55"/>
      <c r="AI132" s="39"/>
      <c r="AJ132" s="61"/>
      <c r="AK132" s="181" t="s">
        <v>95</v>
      </c>
      <c r="AL132" s="55" t="str">
        <f t="shared" si="14"/>
        <v>O</v>
      </c>
      <c r="AM132" s="47"/>
      <c r="AN132" s="47"/>
      <c r="AO132" s="47"/>
      <c r="AP132" s="44"/>
    </row>
    <row r="133" spans="1:42" ht="18" customHeight="1" x14ac:dyDescent="0.3">
      <c r="A133" s="13">
        <f t="shared" si="17"/>
        <v>0</v>
      </c>
      <c r="B133" s="120">
        <f t="shared" si="10"/>
        <v>1</v>
      </c>
      <c r="C133" s="55" t="str">
        <f t="shared" si="11"/>
        <v>2015.08.06</v>
      </c>
      <c r="D133" s="47"/>
      <c r="E133" s="172"/>
      <c r="F133" s="177" t="str">
        <f t="shared" ca="1" si="12"/>
        <v>피씨통신언어의 변화양상: 2015.08.06.(목) 게시함.</v>
      </c>
      <c r="G133" s="26">
        <f t="shared" si="15"/>
        <v>126</v>
      </c>
      <c r="H133" s="29">
        <f t="shared" si="18"/>
        <v>4</v>
      </c>
      <c r="I133" s="18">
        <f>I132</f>
        <v>42222</v>
      </c>
      <c r="J133" s="23" t="s">
        <v>212</v>
      </c>
      <c r="K133" s="23" t="s">
        <v>389</v>
      </c>
      <c r="L133" s="32" t="s">
        <v>213</v>
      </c>
      <c r="M133" s="20"/>
      <c r="N133" s="5"/>
      <c r="O133" s="5"/>
      <c r="P133" s="5"/>
      <c r="Q133" s="5"/>
      <c r="R133" s="5"/>
      <c r="S133" s="5"/>
      <c r="T133" s="5"/>
      <c r="U133" s="34"/>
      <c r="V133" s="20"/>
      <c r="W133" s="34"/>
      <c r="X133" s="20"/>
      <c r="Y133" s="5"/>
      <c r="Z133" s="5"/>
      <c r="AA133" s="5"/>
      <c r="AB133" s="5"/>
      <c r="AC133" s="34"/>
      <c r="AD133" s="34"/>
      <c r="AE133" s="152" t="str">
        <f t="shared" si="19"/>
        <v/>
      </c>
      <c r="AF133" s="53" t="str">
        <f t="shared" ca="1" si="13"/>
        <v>O</v>
      </c>
      <c r="AG133" s="56" t="str">
        <f t="shared" si="16"/>
        <v>미확인</v>
      </c>
      <c r="AH133" s="55"/>
      <c r="AI133" s="39"/>
      <c r="AJ133" s="61"/>
      <c r="AK133" s="181"/>
      <c r="AL133" s="55" t="str">
        <f t="shared" si="14"/>
        <v>O</v>
      </c>
      <c r="AM133" s="47"/>
      <c r="AN133" s="47"/>
      <c r="AO133" s="47"/>
      <c r="AP133" s="44"/>
    </row>
    <row r="134" spans="1:42" ht="18" customHeight="1" x14ac:dyDescent="0.3">
      <c r="A134" s="13">
        <f t="shared" si="17"/>
        <v>0</v>
      </c>
      <c r="B134" s="120">
        <f t="shared" si="10"/>
        <v>1</v>
      </c>
      <c r="C134" s="55" t="str">
        <f t="shared" si="11"/>
        <v>2015.08.07</v>
      </c>
      <c r="D134" s="47"/>
      <c r="E134" s="172"/>
      <c r="F134" s="177" t="str">
        <f t="shared" ca="1" si="12"/>
        <v>피씨 통신의 언어 실태: 2015.08.07.(금) 게시함.</v>
      </c>
      <c r="G134" s="26">
        <f t="shared" si="15"/>
        <v>127</v>
      </c>
      <c r="H134" s="29">
        <f t="shared" si="18"/>
        <v>1</v>
      </c>
      <c r="I134" s="18">
        <f>I133+1</f>
        <v>42223</v>
      </c>
      <c r="J134" s="23" t="s">
        <v>214</v>
      </c>
      <c r="K134" s="23" t="s">
        <v>390</v>
      </c>
      <c r="L134" s="32"/>
      <c r="M134" s="20"/>
      <c r="N134" s="5"/>
      <c r="O134" s="5"/>
      <c r="P134" s="5"/>
      <c r="Q134" s="5"/>
      <c r="R134" s="5"/>
      <c r="S134" s="5"/>
      <c r="T134" s="5"/>
      <c r="U134" s="34"/>
      <c r="V134" s="20"/>
      <c r="W134" s="34"/>
      <c r="X134" s="20"/>
      <c r="Y134" s="5"/>
      <c r="Z134" s="5"/>
      <c r="AA134" s="5"/>
      <c r="AB134" s="5"/>
      <c r="AC134" s="34"/>
      <c r="AD134" s="34"/>
      <c r="AE134" s="152" t="str">
        <f t="shared" si="19"/>
        <v/>
      </c>
      <c r="AF134" s="53" t="str">
        <f t="shared" ca="1" si="13"/>
        <v>O</v>
      </c>
      <c r="AG134" s="56" t="str">
        <f t="shared" si="16"/>
        <v>지은이 찾을 수 없음</v>
      </c>
      <c r="AH134" s="55"/>
      <c r="AI134" s="39"/>
      <c r="AJ134" s="61"/>
      <c r="AK134" s="181" t="s">
        <v>2814</v>
      </c>
      <c r="AL134" s="55" t="str">
        <f t="shared" si="14"/>
        <v>O</v>
      </c>
      <c r="AM134" s="47"/>
      <c r="AN134" s="47"/>
      <c r="AO134" s="47"/>
      <c r="AP134" s="44"/>
    </row>
    <row r="135" spans="1:42" ht="18" customHeight="1" x14ac:dyDescent="0.3">
      <c r="A135" s="13">
        <f t="shared" si="17"/>
        <v>0</v>
      </c>
      <c r="B135" s="120">
        <f t="shared" si="10"/>
        <v>1</v>
      </c>
      <c r="C135" s="55" t="str">
        <f t="shared" si="11"/>
        <v>2015.08.07</v>
      </c>
      <c r="D135" s="47"/>
      <c r="E135" s="172"/>
      <c r="F135" s="177" t="str">
        <f t="shared" ca="1" si="12"/>
        <v>한계어의 남방 기원 문제: 2015.08.07.(금) 게시함.</v>
      </c>
      <c r="G135" s="26">
        <f t="shared" si="15"/>
        <v>128</v>
      </c>
      <c r="H135" s="29">
        <f t="shared" si="18"/>
        <v>2</v>
      </c>
      <c r="I135" s="18">
        <f>I134</f>
        <v>42223</v>
      </c>
      <c r="J135" s="23" t="s">
        <v>215</v>
      </c>
      <c r="K135" s="23" t="s">
        <v>391</v>
      </c>
      <c r="L135" s="32"/>
      <c r="M135" s="20"/>
      <c r="N135" s="5"/>
      <c r="O135" s="5" t="s">
        <v>216</v>
      </c>
      <c r="P135" s="5"/>
      <c r="Q135" s="5"/>
      <c r="R135" s="5"/>
      <c r="S135" s="5"/>
      <c r="T135" s="5"/>
      <c r="U135" s="34"/>
      <c r="V135" s="20"/>
      <c r="W135" s="34"/>
      <c r="X135" s="20"/>
      <c r="Y135" s="5"/>
      <c r="Z135" s="5"/>
      <c r="AA135" s="5"/>
      <c r="AB135" s="5"/>
      <c r="AC135" s="34"/>
      <c r="AD135" s="34"/>
      <c r="AE135" s="152" t="str">
        <f t="shared" si="19"/>
        <v/>
      </c>
      <c r="AF135" s="53" t="str">
        <f t="shared" ca="1" si="13"/>
        <v>O</v>
      </c>
      <c r="AG135" s="56" t="str">
        <f t="shared" si="16"/>
        <v>미확인</v>
      </c>
      <c r="AH135" s="55"/>
      <c r="AI135" s="39"/>
      <c r="AJ135" s="61"/>
      <c r="AK135" s="181"/>
      <c r="AL135" s="55" t="str">
        <f t="shared" si="14"/>
        <v>O</v>
      </c>
      <c r="AM135" s="47"/>
      <c r="AN135" s="47"/>
      <c r="AO135" s="47"/>
      <c r="AP135" s="44"/>
    </row>
    <row r="136" spans="1:42" ht="18" customHeight="1" x14ac:dyDescent="0.3">
      <c r="A136" s="13">
        <f t="shared" si="17"/>
        <v>0</v>
      </c>
      <c r="B136" s="120">
        <f t="shared" ref="B136:B199" si="20">IF(ISBLANK(J136),"",IF(COUNTIF($J$8:$J$1048576,J136)&lt;=10,COUNTIF($J$8:$J$1048576,J136),IF(COUNTIF($J$8:$J$1048576,J136)&gt;11,1)))</f>
        <v>1</v>
      </c>
      <c r="C136" s="55" t="str">
        <f t="shared" ref="C136:C199" si="21">IF(ISBLANK(J136),"",TEXT(I136,"YYYY.MM.DD"))</f>
        <v>2015.08.07</v>
      </c>
      <c r="D136" s="47"/>
      <c r="E136" s="172"/>
      <c r="F136" s="177" t="str">
        <f t="shared" ref="F136:F199" ca="1" si="22">IF(ISBLANK(J136),"",CONCATENATE(J136,": ",TEXT(I136,"yyyy.mm.dd.(aaa)")," ",IF(AF136="O","게시함.",IF(AF136="X","게시예정",""))))</f>
        <v>한국 사회계층별 언어 특성에 관한 연구: 2015.08.07.(금) 게시함.</v>
      </c>
      <c r="G136" s="26">
        <f t="shared" si="15"/>
        <v>129</v>
      </c>
      <c r="H136" s="29">
        <f t="shared" si="18"/>
        <v>3</v>
      </c>
      <c r="I136" s="18">
        <f>I135</f>
        <v>42223</v>
      </c>
      <c r="J136" s="23" t="s">
        <v>217</v>
      </c>
      <c r="K136" s="23" t="s">
        <v>392</v>
      </c>
      <c r="L136" s="32"/>
      <c r="M136" s="20"/>
      <c r="N136" s="5"/>
      <c r="O136" s="5"/>
      <c r="P136" s="5"/>
      <c r="Q136" s="5"/>
      <c r="R136" s="5"/>
      <c r="S136" s="5"/>
      <c r="T136" s="5"/>
      <c r="U136" s="34" t="s">
        <v>189</v>
      </c>
      <c r="V136" s="20"/>
      <c r="W136" s="34"/>
      <c r="X136" s="20"/>
      <c r="Y136" s="5"/>
      <c r="Z136" s="5"/>
      <c r="AA136" s="5"/>
      <c r="AB136" s="5"/>
      <c r="AC136" s="34"/>
      <c r="AD136" s="34"/>
      <c r="AE136" s="152" t="str">
        <f t="shared" si="19"/>
        <v/>
      </c>
      <c r="AF136" s="53" t="str">
        <f t="shared" ref="AF136:AF199" ca="1" si="23">IF(ISBLANK(J136),"",IF(AM136="X","X",IF(TODAY()&gt;=I136,"O","X")))</f>
        <v>O</v>
      </c>
      <c r="AG136" s="56">
        <v>42230</v>
      </c>
      <c r="AH136" s="55" t="s">
        <v>2980</v>
      </c>
      <c r="AI136" s="39"/>
      <c r="AJ136" s="61"/>
      <c r="AK136" s="181"/>
      <c r="AL136" s="55" t="str">
        <f t="shared" ref="AL136:AL199" si="24">IF(ISBLANK(J136),"","O")</f>
        <v>O</v>
      </c>
      <c r="AM136" s="47"/>
      <c r="AN136" s="47"/>
      <c r="AO136" s="47"/>
      <c r="AP136" s="44"/>
    </row>
    <row r="137" spans="1:42" s="170" customFormat="1" ht="18" customHeight="1" x14ac:dyDescent="0.3">
      <c r="A137" s="154">
        <f t="shared" si="17"/>
        <v>0</v>
      </c>
      <c r="B137" s="120">
        <f t="shared" si="20"/>
        <v>1</v>
      </c>
      <c r="C137" s="55" t="str">
        <f t="shared" si="21"/>
        <v>2015.08.07</v>
      </c>
      <c r="D137" s="47"/>
      <c r="E137" s="172"/>
      <c r="F137" s="177" t="str">
        <f t="shared" ca="1" si="22"/>
        <v>한국 어문 규정집: 2015.08.07.(금) 게시함.</v>
      </c>
      <c r="G137" s="155">
        <f t="shared" ref="G137:G200" si="25">IF(ISBLANK(J137),"",ROW()-7)</f>
        <v>130</v>
      </c>
      <c r="H137" s="29">
        <f t="shared" si="18"/>
        <v>4</v>
      </c>
      <c r="I137" s="156">
        <f>I136</f>
        <v>42223</v>
      </c>
      <c r="J137" s="158" t="s">
        <v>218</v>
      </c>
      <c r="K137" s="158" t="s">
        <v>2661</v>
      </c>
      <c r="L137" s="159" t="s">
        <v>2141</v>
      </c>
      <c r="M137" s="160"/>
      <c r="N137" s="161"/>
      <c r="O137" s="161"/>
      <c r="P137" s="161"/>
      <c r="Q137" s="161"/>
      <c r="R137" s="161"/>
      <c r="S137" s="161"/>
      <c r="T137" s="161"/>
      <c r="U137" s="162"/>
      <c r="V137" s="160"/>
      <c r="W137" s="162"/>
      <c r="X137" s="160"/>
      <c r="Y137" s="161"/>
      <c r="Z137" s="161"/>
      <c r="AA137" s="161"/>
      <c r="AB137" s="161"/>
      <c r="AC137" s="162"/>
      <c r="AD137" s="162"/>
      <c r="AE137" s="163" t="str">
        <f t="shared" si="19"/>
        <v/>
      </c>
      <c r="AF137" s="164" t="str">
        <f t="shared" ca="1" si="23"/>
        <v>O</v>
      </c>
      <c r="AG137" s="56">
        <v>42230</v>
      </c>
      <c r="AH137" s="55" t="s">
        <v>2953</v>
      </c>
      <c r="AI137" s="166"/>
      <c r="AJ137" s="167"/>
      <c r="AK137" s="184"/>
      <c r="AL137" s="165" t="str">
        <f t="shared" si="24"/>
        <v>O</v>
      </c>
      <c r="AM137" s="168"/>
      <c r="AN137" s="168"/>
      <c r="AO137" s="168"/>
      <c r="AP137" s="169"/>
    </row>
    <row r="138" spans="1:42" ht="18" customHeight="1" x14ac:dyDescent="0.3">
      <c r="A138" s="13">
        <f t="shared" ref="A138:A200" si="26">IF(ISBLANK(J138),"",0)</f>
        <v>0</v>
      </c>
      <c r="B138" s="120">
        <f t="shared" si="20"/>
        <v>1</v>
      </c>
      <c r="C138" s="55" t="str">
        <f t="shared" si="21"/>
        <v>2015.08.08</v>
      </c>
      <c r="D138" s="47"/>
      <c r="E138" s="172"/>
      <c r="F138" s="177" t="str">
        <f t="shared" ca="1" si="22"/>
        <v>한국 현대시와 공간의 해석: 2015.08.08.(토) 게시함.</v>
      </c>
      <c r="G138" s="26">
        <f t="shared" si="25"/>
        <v>131</v>
      </c>
      <c r="H138" s="29">
        <f t="shared" si="18"/>
        <v>1</v>
      </c>
      <c r="I138" s="18">
        <f>I137+1</f>
        <v>42224</v>
      </c>
      <c r="J138" s="23" t="s">
        <v>219</v>
      </c>
      <c r="K138" s="23" t="s">
        <v>393</v>
      </c>
      <c r="L138" s="32"/>
      <c r="M138" s="20"/>
      <c r="N138" s="5"/>
      <c r="O138" s="5"/>
      <c r="P138" s="5"/>
      <c r="Q138" s="5"/>
      <c r="R138" s="5"/>
      <c r="S138" s="5"/>
      <c r="T138" s="5"/>
      <c r="U138" s="34" t="s">
        <v>220</v>
      </c>
      <c r="V138" s="20"/>
      <c r="W138" s="34"/>
      <c r="X138" s="20"/>
      <c r="Y138" s="5"/>
      <c r="Z138" s="5"/>
      <c r="AA138" s="5"/>
      <c r="AB138" s="5"/>
      <c r="AC138" s="34"/>
      <c r="AD138" s="34"/>
      <c r="AE138" s="152" t="str">
        <f t="shared" si="19"/>
        <v/>
      </c>
      <c r="AF138" s="53" t="str">
        <f t="shared" ca="1" si="23"/>
        <v>O</v>
      </c>
      <c r="AG138" s="56" t="str">
        <f t="shared" ref="AG138:AG199" si="27">IF(ISBLANK(J138),"",IF(COUNTA(L138:AD138)=0,"지은이 찾을 수 없음",IF(COUNTA(L138:AD138)&gt;0,"미확인")))</f>
        <v>미확인</v>
      </c>
      <c r="AH138" s="55"/>
      <c r="AI138" s="39"/>
      <c r="AJ138" s="61"/>
      <c r="AK138" s="181"/>
      <c r="AL138" s="55" t="str">
        <f t="shared" si="24"/>
        <v>O</v>
      </c>
      <c r="AM138" s="47"/>
      <c r="AN138" s="47"/>
      <c r="AO138" s="47"/>
      <c r="AP138" s="44"/>
    </row>
    <row r="139" spans="1:42" ht="18" customHeight="1" x14ac:dyDescent="0.3">
      <c r="A139" s="13">
        <f t="shared" si="26"/>
        <v>0</v>
      </c>
      <c r="B139" s="120">
        <f t="shared" si="20"/>
        <v>1</v>
      </c>
      <c r="C139" s="55" t="str">
        <f t="shared" si="21"/>
        <v>2015.08.08</v>
      </c>
      <c r="D139" s="47"/>
      <c r="E139" s="172"/>
      <c r="F139" s="177" t="str">
        <f t="shared" ca="1" si="22"/>
        <v>한국 현대시의 모더니즘적 성격: 2015.08.08.(토) 게시함.</v>
      </c>
      <c r="G139" s="26">
        <f t="shared" si="25"/>
        <v>132</v>
      </c>
      <c r="H139" s="29">
        <f t="shared" ref="H139:H201" si="28">IF(ISBLANK(J139),"",IF(AND(I138&lt;&gt;I139),1,H138+1))</f>
        <v>2</v>
      </c>
      <c r="I139" s="18">
        <f>I138</f>
        <v>42224</v>
      </c>
      <c r="J139" s="23" t="s">
        <v>221</v>
      </c>
      <c r="K139" s="23" t="s">
        <v>394</v>
      </c>
      <c r="L139" s="32" t="s">
        <v>222</v>
      </c>
      <c r="M139" s="20"/>
      <c r="N139" s="5"/>
      <c r="O139" s="5"/>
      <c r="P139" s="5"/>
      <c r="Q139" s="5"/>
      <c r="R139" s="5"/>
      <c r="S139" s="5"/>
      <c r="T139" s="5"/>
      <c r="U139" s="34"/>
      <c r="V139" s="20"/>
      <c r="W139" s="34"/>
      <c r="X139" s="20"/>
      <c r="Y139" s="5"/>
      <c r="Z139" s="5"/>
      <c r="AA139" s="5"/>
      <c r="AB139" s="5"/>
      <c r="AC139" s="34"/>
      <c r="AD139" s="34"/>
      <c r="AE139" s="152" t="str">
        <f t="shared" ref="AE139:AE202" si="29">IF(OR(ISBLANK(J139),COUNTA(L139:AD139)&lt;=1),"",IF(COUNTA(L139:AD139)&gt;1,COUNTA(L139:AD139)))</f>
        <v/>
      </c>
      <c r="AF139" s="53" t="str">
        <f t="shared" ca="1" si="23"/>
        <v>O</v>
      </c>
      <c r="AG139" s="56" t="str">
        <f t="shared" si="27"/>
        <v>미확인</v>
      </c>
      <c r="AH139" s="55"/>
      <c r="AI139" s="39"/>
      <c r="AJ139" s="61"/>
      <c r="AK139" s="181"/>
      <c r="AL139" s="55" t="str">
        <f t="shared" si="24"/>
        <v>O</v>
      </c>
      <c r="AM139" s="47"/>
      <c r="AN139" s="47"/>
      <c r="AO139" s="47"/>
      <c r="AP139" s="44"/>
    </row>
    <row r="140" spans="1:42" ht="18" customHeight="1" x14ac:dyDescent="0.3">
      <c r="A140" s="13">
        <f t="shared" si="26"/>
        <v>0</v>
      </c>
      <c r="B140" s="120">
        <f t="shared" si="20"/>
        <v>1</v>
      </c>
      <c r="C140" s="55" t="str">
        <f t="shared" si="21"/>
        <v>2015.08.08</v>
      </c>
      <c r="D140" s="47"/>
      <c r="E140" s="172"/>
      <c r="F140" s="177" t="str">
        <f t="shared" ca="1" si="22"/>
        <v>한국어 대화에 나타나는 지시의 불명확성과 해석법: 2015.08.08.(토) 게시함.</v>
      </c>
      <c r="G140" s="26">
        <f t="shared" si="25"/>
        <v>133</v>
      </c>
      <c r="H140" s="29">
        <f t="shared" si="28"/>
        <v>3</v>
      </c>
      <c r="I140" s="18">
        <f>I139</f>
        <v>42224</v>
      </c>
      <c r="J140" s="23" t="s">
        <v>223</v>
      </c>
      <c r="K140" s="23" t="s">
        <v>395</v>
      </c>
      <c r="L140" s="32" t="s">
        <v>224</v>
      </c>
      <c r="M140" s="20"/>
      <c r="N140" s="5"/>
      <c r="O140" s="5"/>
      <c r="P140" s="5"/>
      <c r="Q140" s="5"/>
      <c r="R140" s="5" t="s">
        <v>225</v>
      </c>
      <c r="S140" s="5"/>
      <c r="T140" s="5"/>
      <c r="U140" s="34"/>
      <c r="V140" s="20"/>
      <c r="W140" s="34"/>
      <c r="X140" s="20"/>
      <c r="Y140" s="5"/>
      <c r="Z140" s="5"/>
      <c r="AA140" s="5"/>
      <c r="AB140" s="5"/>
      <c r="AC140" s="34"/>
      <c r="AD140" s="34"/>
      <c r="AE140" s="152">
        <f t="shared" si="29"/>
        <v>2</v>
      </c>
      <c r="AF140" s="53" t="str">
        <f t="shared" ca="1" si="23"/>
        <v>O</v>
      </c>
      <c r="AG140" s="56" t="str">
        <f t="shared" si="27"/>
        <v>미확인</v>
      </c>
      <c r="AH140" s="55"/>
      <c r="AI140" s="39"/>
      <c r="AJ140" s="61"/>
      <c r="AK140" s="181"/>
      <c r="AL140" s="55" t="str">
        <f t="shared" si="24"/>
        <v>O</v>
      </c>
      <c r="AM140" s="47"/>
      <c r="AN140" s="47"/>
      <c r="AO140" s="47"/>
      <c r="AP140" s="44"/>
    </row>
    <row r="141" spans="1:42" ht="18" customHeight="1" x14ac:dyDescent="0.3">
      <c r="A141" s="13">
        <f t="shared" si="26"/>
        <v>0</v>
      </c>
      <c r="B141" s="120">
        <f t="shared" si="20"/>
        <v>1</v>
      </c>
      <c r="C141" s="55" t="str">
        <f t="shared" si="21"/>
        <v>2015.08.08</v>
      </c>
      <c r="D141" s="47"/>
      <c r="E141" s="172"/>
      <c r="F141" s="177" t="str">
        <f t="shared" ca="1" si="22"/>
        <v>한국어 동사의 의미 자질 분석: 2015.08.08.(토) 게시함.</v>
      </c>
      <c r="G141" s="26">
        <f t="shared" si="25"/>
        <v>134</v>
      </c>
      <c r="H141" s="29">
        <f t="shared" si="28"/>
        <v>4</v>
      </c>
      <c r="I141" s="18">
        <f>I140</f>
        <v>42224</v>
      </c>
      <c r="J141" s="23" t="s">
        <v>226</v>
      </c>
      <c r="K141" s="23" t="s">
        <v>396</v>
      </c>
      <c r="L141" s="32"/>
      <c r="M141" s="20"/>
      <c r="N141" s="5"/>
      <c r="O141" s="5"/>
      <c r="P141" s="5"/>
      <c r="Q141" s="5"/>
      <c r="R141" s="5"/>
      <c r="S141" s="5"/>
      <c r="T141" s="5"/>
      <c r="U141" s="34"/>
      <c r="V141" s="20"/>
      <c r="W141" s="34"/>
      <c r="X141" s="20"/>
      <c r="Y141" s="5"/>
      <c r="Z141" s="5"/>
      <c r="AA141" s="5"/>
      <c r="AB141" s="5"/>
      <c r="AC141" s="34"/>
      <c r="AD141" s="34"/>
      <c r="AE141" s="152" t="str">
        <f t="shared" si="29"/>
        <v/>
      </c>
      <c r="AF141" s="53" t="str">
        <f t="shared" ca="1" si="23"/>
        <v>O</v>
      </c>
      <c r="AG141" s="56" t="str">
        <f t="shared" si="27"/>
        <v>지은이 찾을 수 없음</v>
      </c>
      <c r="AH141" s="55"/>
      <c r="AI141" s="39"/>
      <c r="AJ141" s="61"/>
      <c r="AK141" s="181"/>
      <c r="AL141" s="55" t="str">
        <f t="shared" si="24"/>
        <v>O</v>
      </c>
      <c r="AM141" s="47"/>
      <c r="AN141" s="47"/>
      <c r="AO141" s="47"/>
      <c r="AP141" s="44"/>
    </row>
    <row r="142" spans="1:42" ht="18" customHeight="1" x14ac:dyDescent="0.3">
      <c r="A142" s="13">
        <f t="shared" si="26"/>
        <v>0</v>
      </c>
      <c r="B142" s="120">
        <f t="shared" si="20"/>
        <v>1</v>
      </c>
      <c r="C142" s="55" t="str">
        <f t="shared" si="21"/>
        <v>2015.08.09</v>
      </c>
      <c r="D142" s="47"/>
      <c r="E142" s="172"/>
      <c r="F142" s="177" t="str">
        <f t="shared" ca="1" si="22"/>
        <v>한국어 방언 음성 데이터베이스의 설계·구축 및 응용 방안 연구: 2015.08.09.(일) 게시함.</v>
      </c>
      <c r="G142" s="26">
        <f t="shared" si="25"/>
        <v>135</v>
      </c>
      <c r="H142" s="29">
        <f t="shared" si="28"/>
        <v>1</v>
      </c>
      <c r="I142" s="18">
        <f>I141+1</f>
        <v>42225</v>
      </c>
      <c r="J142" s="23" t="s">
        <v>231</v>
      </c>
      <c r="K142" s="23" t="s">
        <v>397</v>
      </c>
      <c r="L142" s="32" t="s">
        <v>227</v>
      </c>
      <c r="M142" s="20"/>
      <c r="N142" s="5"/>
      <c r="O142" s="5"/>
      <c r="P142" s="5"/>
      <c r="Q142" s="5"/>
      <c r="R142" s="5"/>
      <c r="S142" s="5"/>
      <c r="T142" s="5" t="s">
        <v>228</v>
      </c>
      <c r="U142" s="34" t="s">
        <v>229</v>
      </c>
      <c r="V142" s="20" t="s">
        <v>230</v>
      </c>
      <c r="W142" s="34"/>
      <c r="X142" s="20"/>
      <c r="Y142" s="5"/>
      <c r="Z142" s="5"/>
      <c r="AA142" s="5"/>
      <c r="AB142" s="5"/>
      <c r="AC142" s="34"/>
      <c r="AD142" s="34"/>
      <c r="AE142" s="152">
        <f t="shared" si="29"/>
        <v>4</v>
      </c>
      <c r="AF142" s="53" t="str">
        <f t="shared" ca="1" si="23"/>
        <v>O</v>
      </c>
      <c r="AG142" s="56">
        <v>42226</v>
      </c>
      <c r="AH142" s="55" t="s">
        <v>2793</v>
      </c>
      <c r="AI142" s="39"/>
      <c r="AJ142" s="61"/>
      <c r="AK142" s="181"/>
      <c r="AL142" s="55" t="str">
        <f t="shared" si="24"/>
        <v>O</v>
      </c>
      <c r="AM142" s="47"/>
      <c r="AN142" s="47"/>
      <c r="AO142" s="47"/>
      <c r="AP142" s="44"/>
    </row>
    <row r="143" spans="1:42" ht="18" customHeight="1" x14ac:dyDescent="0.3">
      <c r="A143" s="13">
        <f t="shared" si="26"/>
        <v>0</v>
      </c>
      <c r="B143" s="120">
        <f t="shared" si="20"/>
        <v>1</v>
      </c>
      <c r="C143" s="55" t="str">
        <f t="shared" si="21"/>
        <v>2015.08.09</v>
      </c>
      <c r="D143" s="47"/>
      <c r="E143" s="172"/>
      <c r="F143" s="177" t="str">
        <f t="shared" ca="1" si="22"/>
        <v>한국어 사전 편찬 참고 문헌 목록: 2015.08.09.(일) 게시함.</v>
      </c>
      <c r="G143" s="26">
        <f t="shared" si="25"/>
        <v>136</v>
      </c>
      <c r="H143" s="29">
        <f t="shared" si="28"/>
        <v>2</v>
      </c>
      <c r="I143" s="18">
        <f>I142</f>
        <v>42225</v>
      </c>
      <c r="J143" s="23" t="s">
        <v>232</v>
      </c>
      <c r="K143" s="23" t="s">
        <v>398</v>
      </c>
      <c r="L143" s="32" t="s">
        <v>103</v>
      </c>
      <c r="M143" s="20"/>
      <c r="N143" s="5"/>
      <c r="O143" s="5"/>
      <c r="P143" s="5"/>
      <c r="Q143" s="5"/>
      <c r="R143" s="5"/>
      <c r="S143" s="5"/>
      <c r="T143" s="5"/>
      <c r="U143" s="34"/>
      <c r="V143" s="20"/>
      <c r="W143" s="34"/>
      <c r="X143" s="20"/>
      <c r="Y143" s="5"/>
      <c r="Z143" s="5"/>
      <c r="AA143" s="5"/>
      <c r="AB143" s="5"/>
      <c r="AC143" s="34"/>
      <c r="AD143" s="34"/>
      <c r="AE143" s="152" t="str">
        <f t="shared" si="29"/>
        <v/>
      </c>
      <c r="AF143" s="53" t="str">
        <f t="shared" ca="1" si="23"/>
        <v>O</v>
      </c>
      <c r="AG143" s="56">
        <v>42224</v>
      </c>
      <c r="AH143" s="55" t="s">
        <v>2783</v>
      </c>
      <c r="AI143" s="39"/>
      <c r="AJ143" s="61"/>
      <c r="AK143" s="181"/>
      <c r="AL143" s="55" t="str">
        <f t="shared" si="24"/>
        <v>O</v>
      </c>
      <c r="AM143" s="47"/>
      <c r="AN143" s="47"/>
      <c r="AO143" s="47"/>
      <c r="AP143" s="44"/>
    </row>
    <row r="144" spans="1:42" ht="18" customHeight="1" x14ac:dyDescent="0.3">
      <c r="A144" s="13">
        <f t="shared" si="26"/>
        <v>0</v>
      </c>
      <c r="B144" s="120">
        <f t="shared" si="20"/>
        <v>1</v>
      </c>
      <c r="C144" s="55" t="str">
        <f t="shared" si="21"/>
        <v>2015.08.09</v>
      </c>
      <c r="D144" s="47"/>
      <c r="E144" s="172"/>
      <c r="F144" s="177" t="str">
        <f t="shared" ca="1" si="22"/>
        <v>한국어 차용어 음운론에 대한 최적성 이론 분석: 2015.08.09.(일) 게시함.</v>
      </c>
      <c r="G144" s="26">
        <f t="shared" si="25"/>
        <v>137</v>
      </c>
      <c r="H144" s="29">
        <f t="shared" si="28"/>
        <v>3</v>
      </c>
      <c r="I144" s="18">
        <f>I143</f>
        <v>42225</v>
      </c>
      <c r="J144" s="23" t="s">
        <v>233</v>
      </c>
      <c r="K144" s="23" t="s">
        <v>399</v>
      </c>
      <c r="L144" s="32" t="s">
        <v>234</v>
      </c>
      <c r="M144" s="20"/>
      <c r="N144" s="5"/>
      <c r="O144" s="5"/>
      <c r="P144" s="5"/>
      <c r="Q144" s="5"/>
      <c r="R144" s="5"/>
      <c r="S144" s="5"/>
      <c r="T144" s="5"/>
      <c r="U144" s="34"/>
      <c r="V144" s="20"/>
      <c r="W144" s="34"/>
      <c r="X144" s="20"/>
      <c r="Y144" s="5"/>
      <c r="Z144" s="5"/>
      <c r="AA144" s="5"/>
      <c r="AB144" s="5"/>
      <c r="AC144" s="34"/>
      <c r="AD144" s="34"/>
      <c r="AE144" s="152" t="str">
        <f t="shared" si="29"/>
        <v/>
      </c>
      <c r="AF144" s="53" t="str">
        <f t="shared" ca="1" si="23"/>
        <v>O</v>
      </c>
      <c r="AG144" s="56" t="str">
        <f t="shared" si="27"/>
        <v>미확인</v>
      </c>
      <c r="AH144" s="55"/>
      <c r="AI144" s="39"/>
      <c r="AJ144" s="61"/>
      <c r="AK144" s="181"/>
      <c r="AL144" s="55" t="str">
        <f t="shared" si="24"/>
        <v>O</v>
      </c>
      <c r="AM144" s="47"/>
      <c r="AN144" s="47"/>
      <c r="AO144" s="47"/>
      <c r="AP144" s="44"/>
    </row>
    <row r="145" spans="1:42" ht="18" customHeight="1" x14ac:dyDescent="0.3">
      <c r="A145" s="13">
        <f t="shared" si="26"/>
        <v>0</v>
      </c>
      <c r="B145" s="120">
        <f t="shared" si="20"/>
        <v>1</v>
      </c>
      <c r="C145" s="55" t="str">
        <f t="shared" si="21"/>
        <v>2015.08.09</v>
      </c>
      <c r="D145" s="47"/>
      <c r="E145" s="172"/>
      <c r="F145" s="177" t="str">
        <f t="shared" ca="1" si="22"/>
        <v>훈민정음해례와 훈민정음언해: 2015.08.09.(일) 게시함.</v>
      </c>
      <c r="G145" s="26">
        <f t="shared" si="25"/>
        <v>138</v>
      </c>
      <c r="H145" s="29">
        <f t="shared" si="28"/>
        <v>4</v>
      </c>
      <c r="I145" s="18">
        <f>I144</f>
        <v>42225</v>
      </c>
      <c r="J145" s="23" t="s">
        <v>235</v>
      </c>
      <c r="K145" s="23" t="s">
        <v>442</v>
      </c>
      <c r="L145" s="32"/>
      <c r="M145" s="20"/>
      <c r="N145" s="5"/>
      <c r="O145" s="5"/>
      <c r="P145" s="5"/>
      <c r="Q145" s="5"/>
      <c r="R145" s="5" t="s">
        <v>207</v>
      </c>
      <c r="S145" s="5"/>
      <c r="T145" s="5"/>
      <c r="U145" s="34"/>
      <c r="V145" s="20"/>
      <c r="W145" s="34"/>
      <c r="X145" s="20"/>
      <c r="Y145" s="5"/>
      <c r="Z145" s="5"/>
      <c r="AA145" s="5"/>
      <c r="AB145" s="5"/>
      <c r="AC145" s="34"/>
      <c r="AD145" s="34"/>
      <c r="AE145" s="152" t="str">
        <f t="shared" si="29"/>
        <v/>
      </c>
      <c r="AF145" s="53" t="str">
        <f t="shared" ca="1" si="23"/>
        <v>O</v>
      </c>
      <c r="AG145" s="56">
        <v>42226</v>
      </c>
      <c r="AH145" s="55" t="s">
        <v>2795</v>
      </c>
      <c r="AI145" s="39">
        <v>42226</v>
      </c>
      <c r="AJ145" s="61" t="s">
        <v>2794</v>
      </c>
      <c r="AK145" s="181"/>
      <c r="AL145" s="55" t="str">
        <f t="shared" si="24"/>
        <v>O</v>
      </c>
      <c r="AM145" s="47"/>
      <c r="AN145" s="47"/>
      <c r="AO145" s="47"/>
      <c r="AP145" s="44"/>
    </row>
    <row r="146" spans="1:42" ht="18" customHeight="1" x14ac:dyDescent="0.3">
      <c r="A146" s="13">
        <f t="shared" si="26"/>
        <v>0</v>
      </c>
      <c r="B146" s="120">
        <f t="shared" si="20"/>
        <v>1</v>
      </c>
      <c r="C146" s="55" t="str">
        <f t="shared" si="21"/>
        <v>2015.08.10</v>
      </c>
      <c r="D146" s="47"/>
      <c r="E146" s="172"/>
      <c r="F146" s="177" t="str">
        <f t="shared" ca="1" si="22"/>
        <v>훈민정음의 창제에 대한 비밀: 2015.08.10.(월) 게시함.</v>
      </c>
      <c r="G146" s="26">
        <f t="shared" si="25"/>
        <v>139</v>
      </c>
      <c r="H146" s="29">
        <f t="shared" si="28"/>
        <v>1</v>
      </c>
      <c r="I146" s="18">
        <f>I145+1</f>
        <v>42226</v>
      </c>
      <c r="J146" s="23" t="s">
        <v>238</v>
      </c>
      <c r="K146" s="23" t="s">
        <v>441</v>
      </c>
      <c r="L146" s="32"/>
      <c r="M146" s="20"/>
      <c r="N146" s="5"/>
      <c r="O146" s="5"/>
      <c r="P146" s="5"/>
      <c r="Q146" s="5"/>
      <c r="R146" s="5"/>
      <c r="S146" s="5"/>
      <c r="T146" s="5"/>
      <c r="U146" s="34" t="s">
        <v>237</v>
      </c>
      <c r="V146" s="20"/>
      <c r="W146" s="34"/>
      <c r="X146" s="20"/>
      <c r="Y146" s="5"/>
      <c r="Z146" s="5"/>
      <c r="AA146" s="5"/>
      <c r="AB146" s="5"/>
      <c r="AC146" s="34"/>
      <c r="AD146" s="34"/>
      <c r="AE146" s="152" t="str">
        <f t="shared" si="29"/>
        <v/>
      </c>
      <c r="AF146" s="53" t="str">
        <f t="shared" ca="1" si="23"/>
        <v>O</v>
      </c>
      <c r="AG146" s="56" t="str">
        <f t="shared" si="27"/>
        <v>미확인</v>
      </c>
      <c r="AH146" s="55"/>
      <c r="AI146" s="39"/>
      <c r="AJ146" s="61"/>
      <c r="AK146" s="181"/>
      <c r="AL146" s="55" t="str">
        <f t="shared" si="24"/>
        <v>O</v>
      </c>
      <c r="AM146" s="47"/>
      <c r="AN146" s="47"/>
      <c r="AO146" s="47"/>
      <c r="AP146" s="44"/>
    </row>
    <row r="147" spans="1:42" ht="18" customHeight="1" x14ac:dyDescent="0.3">
      <c r="A147" s="13">
        <f t="shared" si="26"/>
        <v>0</v>
      </c>
      <c r="B147" s="120">
        <f t="shared" si="20"/>
        <v>1</v>
      </c>
      <c r="C147" s="55" t="str">
        <f t="shared" si="21"/>
        <v>2015.08.10</v>
      </c>
      <c r="D147" s="47"/>
      <c r="E147" s="172"/>
      <c r="F147" s="177" t="str">
        <f t="shared" ca="1" si="22"/>
        <v>훈민정음의 제자 원리에 대하여: 2015.08.10.(월) 게시함.</v>
      </c>
      <c r="G147" s="26">
        <f t="shared" si="25"/>
        <v>140</v>
      </c>
      <c r="H147" s="29">
        <f t="shared" si="28"/>
        <v>2</v>
      </c>
      <c r="I147" s="18">
        <f>I146</f>
        <v>42226</v>
      </c>
      <c r="J147" s="23" t="s">
        <v>239</v>
      </c>
      <c r="K147" s="23" t="s">
        <v>439</v>
      </c>
      <c r="L147" s="32"/>
      <c r="M147" s="20"/>
      <c r="N147" s="5"/>
      <c r="O147" s="5"/>
      <c r="P147" s="5"/>
      <c r="Q147" s="5"/>
      <c r="R147" s="5"/>
      <c r="S147" s="5"/>
      <c r="T147" s="5"/>
      <c r="U147" s="34" t="s">
        <v>240</v>
      </c>
      <c r="V147" s="20"/>
      <c r="W147" s="34"/>
      <c r="X147" s="20"/>
      <c r="Y147" s="5"/>
      <c r="Z147" s="5"/>
      <c r="AA147" s="5"/>
      <c r="AB147" s="5"/>
      <c r="AC147" s="34"/>
      <c r="AD147" s="34"/>
      <c r="AE147" s="152" t="str">
        <f t="shared" si="29"/>
        <v/>
      </c>
      <c r="AF147" s="53" t="str">
        <f t="shared" ca="1" si="23"/>
        <v>O</v>
      </c>
      <c r="AG147" s="56" t="str">
        <f t="shared" si="27"/>
        <v>미확인</v>
      </c>
      <c r="AH147" s="55"/>
      <c r="AI147" s="39"/>
      <c r="AJ147" s="61"/>
      <c r="AK147" s="181"/>
      <c r="AL147" s="55" t="str">
        <f t="shared" si="24"/>
        <v>O</v>
      </c>
      <c r="AM147" s="47"/>
      <c r="AN147" s="47"/>
      <c r="AO147" s="47"/>
      <c r="AP147" s="44"/>
    </row>
    <row r="148" spans="1:42" ht="18" customHeight="1" x14ac:dyDescent="0.3">
      <c r="A148" s="13">
        <f t="shared" si="26"/>
        <v>0</v>
      </c>
      <c r="B148" s="120">
        <f t="shared" si="20"/>
        <v>1</v>
      </c>
      <c r="C148" s="55" t="str">
        <f t="shared" si="21"/>
        <v>2015.08.10</v>
      </c>
      <c r="D148" s="47"/>
      <c r="E148" s="172"/>
      <c r="F148" s="177" t="str">
        <f t="shared" ca="1" si="22"/>
        <v>훈민정음의 문자론적 의의: 2015.08.10.(월) 게시함.</v>
      </c>
      <c r="G148" s="26">
        <f t="shared" si="25"/>
        <v>141</v>
      </c>
      <c r="H148" s="29">
        <f t="shared" si="28"/>
        <v>3</v>
      </c>
      <c r="I148" s="18">
        <f>I147</f>
        <v>42226</v>
      </c>
      <c r="J148" s="23" t="s">
        <v>241</v>
      </c>
      <c r="K148" s="23" t="s">
        <v>440</v>
      </c>
      <c r="L148" s="32"/>
      <c r="M148" s="20"/>
      <c r="N148" s="5"/>
      <c r="O148" s="5"/>
      <c r="P148" s="5"/>
      <c r="Q148" s="5"/>
      <c r="R148" s="5"/>
      <c r="S148" s="5"/>
      <c r="T148" s="5"/>
      <c r="U148" s="34" t="s">
        <v>242</v>
      </c>
      <c r="V148" s="20"/>
      <c r="W148" s="34"/>
      <c r="X148" s="20"/>
      <c r="Y148" s="5"/>
      <c r="Z148" s="5"/>
      <c r="AA148" s="5"/>
      <c r="AB148" s="5"/>
      <c r="AC148" s="34"/>
      <c r="AD148" s="34"/>
      <c r="AE148" s="152" t="str">
        <f t="shared" si="29"/>
        <v/>
      </c>
      <c r="AF148" s="53" t="str">
        <f t="shared" ca="1" si="23"/>
        <v>O</v>
      </c>
      <c r="AG148" s="56" t="str">
        <f t="shared" si="27"/>
        <v>미확인</v>
      </c>
      <c r="AH148" s="55"/>
      <c r="AI148" s="39"/>
      <c r="AJ148" s="61"/>
      <c r="AK148" s="181"/>
      <c r="AL148" s="55" t="str">
        <f t="shared" si="24"/>
        <v>O</v>
      </c>
      <c r="AM148" s="47"/>
      <c r="AN148" s="47"/>
      <c r="AO148" s="47"/>
      <c r="AP148" s="44"/>
    </row>
    <row r="149" spans="1:42" ht="18" customHeight="1" x14ac:dyDescent="0.3">
      <c r="A149" s="13">
        <f t="shared" si="26"/>
        <v>0</v>
      </c>
      <c r="B149" s="120">
        <f t="shared" si="20"/>
        <v>1</v>
      </c>
      <c r="C149" s="55" t="str">
        <f t="shared" si="21"/>
        <v>2015.08.10</v>
      </c>
      <c r="D149" s="47"/>
      <c r="E149" s="172"/>
      <c r="F149" s="177" t="str">
        <f t="shared" ca="1" si="22"/>
        <v>훈민정음에 쓰인 낱말풀이: 2015.08.10.(월) 게시함.</v>
      </c>
      <c r="G149" s="26">
        <f t="shared" si="25"/>
        <v>142</v>
      </c>
      <c r="H149" s="29">
        <f t="shared" si="28"/>
        <v>4</v>
      </c>
      <c r="I149" s="18">
        <f>I148</f>
        <v>42226</v>
      </c>
      <c r="J149" s="23" t="s">
        <v>243</v>
      </c>
      <c r="K149" s="23" t="s">
        <v>438</v>
      </c>
      <c r="L149" s="32"/>
      <c r="M149" s="20"/>
      <c r="N149" s="5"/>
      <c r="O149" s="5"/>
      <c r="P149" s="5" t="s">
        <v>210</v>
      </c>
      <c r="Q149" s="5"/>
      <c r="R149" s="5"/>
      <c r="S149" s="5"/>
      <c r="T149" s="5"/>
      <c r="U149" s="34"/>
      <c r="V149" s="20"/>
      <c r="W149" s="34"/>
      <c r="X149" s="20"/>
      <c r="Y149" s="5"/>
      <c r="Z149" s="5"/>
      <c r="AA149" s="5"/>
      <c r="AB149" s="5"/>
      <c r="AC149" s="34"/>
      <c r="AD149" s="34"/>
      <c r="AE149" s="152" t="str">
        <f t="shared" si="29"/>
        <v/>
      </c>
      <c r="AF149" s="53" t="str">
        <f t="shared" ca="1" si="23"/>
        <v>O</v>
      </c>
      <c r="AG149" s="56" t="str">
        <f t="shared" si="27"/>
        <v>미확인</v>
      </c>
      <c r="AH149" s="55"/>
      <c r="AI149" s="39"/>
      <c r="AJ149" s="61"/>
      <c r="AK149" s="181"/>
      <c r="AL149" s="55" t="str">
        <f t="shared" si="24"/>
        <v>O</v>
      </c>
      <c r="AM149" s="47"/>
      <c r="AN149" s="47"/>
      <c r="AO149" s="47"/>
      <c r="AP149" s="44"/>
    </row>
    <row r="150" spans="1:42" ht="18" customHeight="1" x14ac:dyDescent="0.3">
      <c r="A150" s="13">
        <f t="shared" si="26"/>
        <v>0</v>
      </c>
      <c r="B150" s="120">
        <f t="shared" si="20"/>
        <v>1</v>
      </c>
      <c r="C150" s="55" t="str">
        <f t="shared" si="21"/>
        <v>2015.08.11</v>
      </c>
      <c r="D150" s="47"/>
      <c r="E150" s="172"/>
      <c r="F150" s="177" t="str">
        <f t="shared" ca="1" si="22"/>
        <v>훈민정음과 문맹 퇴치: 2015.08.11.(화) 게시함.</v>
      </c>
      <c r="G150" s="26">
        <f t="shared" si="25"/>
        <v>143</v>
      </c>
      <c r="H150" s="29">
        <f t="shared" si="28"/>
        <v>1</v>
      </c>
      <c r="I150" s="18">
        <f>I149+1</f>
        <v>42227</v>
      </c>
      <c r="J150" s="158" t="s">
        <v>244</v>
      </c>
      <c r="K150" s="23" t="s">
        <v>436</v>
      </c>
      <c r="L150" s="32"/>
      <c r="M150" s="20"/>
      <c r="N150" s="5"/>
      <c r="O150" s="5"/>
      <c r="P150" s="5"/>
      <c r="Q150" s="5"/>
      <c r="R150" s="5"/>
      <c r="S150" s="5"/>
      <c r="T150" s="5"/>
      <c r="U150" s="34"/>
      <c r="V150" s="20"/>
      <c r="W150" s="34"/>
      <c r="X150" s="20"/>
      <c r="Y150" s="5"/>
      <c r="Z150" s="5"/>
      <c r="AA150" s="5"/>
      <c r="AB150" s="5"/>
      <c r="AC150" s="34" t="s">
        <v>2947</v>
      </c>
      <c r="AD150" s="34" t="s">
        <v>2325</v>
      </c>
      <c r="AE150" s="152">
        <f t="shared" si="29"/>
        <v>2</v>
      </c>
      <c r="AF150" s="53" t="str">
        <f t="shared" ca="1" si="23"/>
        <v>O</v>
      </c>
      <c r="AG150" s="56">
        <v>42230</v>
      </c>
      <c r="AH150" s="55" t="s">
        <v>2808</v>
      </c>
      <c r="AI150" s="39"/>
      <c r="AJ150" s="61"/>
      <c r="AK150" s="181"/>
      <c r="AL150" s="55" t="str">
        <f t="shared" si="24"/>
        <v>O</v>
      </c>
      <c r="AM150" s="47"/>
      <c r="AN150" s="47"/>
      <c r="AO150" s="47"/>
      <c r="AP150" s="44"/>
    </row>
    <row r="151" spans="1:42" ht="18" customHeight="1" x14ac:dyDescent="0.3">
      <c r="A151" s="13">
        <f t="shared" si="26"/>
        <v>0</v>
      </c>
      <c r="B151" s="120">
        <f t="shared" si="20"/>
        <v>1</v>
      </c>
      <c r="C151" s="55" t="str">
        <f t="shared" si="21"/>
        <v>2015.08.11</v>
      </c>
      <c r="D151" s="47"/>
      <c r="E151" s="172"/>
      <c r="F151" s="177" t="str">
        <f t="shared" ca="1" si="22"/>
        <v>훈민정음과 다른 문자 체계의 비교: 2015.08.11.(화) 게시함.</v>
      </c>
      <c r="G151" s="26">
        <f t="shared" si="25"/>
        <v>144</v>
      </c>
      <c r="H151" s="29">
        <f t="shared" si="28"/>
        <v>2</v>
      </c>
      <c r="I151" s="18">
        <f>I150</f>
        <v>42227</v>
      </c>
      <c r="J151" s="23" t="s">
        <v>245</v>
      </c>
      <c r="K151" s="23" t="s">
        <v>435</v>
      </c>
      <c r="L151" s="32"/>
      <c r="M151" s="20"/>
      <c r="N151" s="5"/>
      <c r="O151" s="5"/>
      <c r="P151" s="5"/>
      <c r="Q151" s="5"/>
      <c r="R151" s="5"/>
      <c r="S151" s="5"/>
      <c r="T151" s="5"/>
      <c r="U151" s="34"/>
      <c r="V151" s="20"/>
      <c r="W151" s="34"/>
      <c r="X151" s="20"/>
      <c r="Y151" s="5"/>
      <c r="Z151" s="5" t="s">
        <v>246</v>
      </c>
      <c r="AA151" s="5"/>
      <c r="AB151" s="5"/>
      <c r="AC151" s="34"/>
      <c r="AD151" s="34"/>
      <c r="AE151" s="152" t="str">
        <f t="shared" si="29"/>
        <v/>
      </c>
      <c r="AF151" s="53" t="str">
        <f t="shared" ca="1" si="23"/>
        <v>O</v>
      </c>
      <c r="AG151" s="56" t="str">
        <f t="shared" si="27"/>
        <v>미확인</v>
      </c>
      <c r="AH151" s="55"/>
      <c r="AI151" s="39"/>
      <c r="AJ151" s="61"/>
      <c r="AK151" s="181"/>
      <c r="AL151" s="55" t="str">
        <f t="shared" si="24"/>
        <v>O</v>
      </c>
      <c r="AM151" s="47"/>
      <c r="AN151" s="47"/>
      <c r="AO151" s="47"/>
      <c r="AP151" s="44"/>
    </row>
    <row r="152" spans="1:42" ht="18" customHeight="1" x14ac:dyDescent="0.3">
      <c r="A152" s="13">
        <f t="shared" si="26"/>
        <v>0</v>
      </c>
      <c r="B152" s="120">
        <f t="shared" si="20"/>
        <v>1</v>
      </c>
      <c r="C152" s="55" t="str">
        <f t="shared" si="21"/>
        <v>2015.08.11</v>
      </c>
      <c r="D152" s="47"/>
      <c r="E152" s="172"/>
      <c r="F152" s="177" t="str">
        <f t="shared" ca="1" si="22"/>
        <v>훈민정음(원본): 2015.08.11.(화) 게시함.</v>
      </c>
      <c r="G152" s="26">
        <f t="shared" si="25"/>
        <v>145</v>
      </c>
      <c r="H152" s="29">
        <f t="shared" si="28"/>
        <v>3</v>
      </c>
      <c r="I152" s="18">
        <f>I151</f>
        <v>42227</v>
      </c>
      <c r="J152" s="23" t="s">
        <v>247</v>
      </c>
      <c r="K152" s="23" t="s">
        <v>434</v>
      </c>
      <c r="L152" s="32"/>
      <c r="M152" s="20"/>
      <c r="N152" s="5"/>
      <c r="O152" s="5"/>
      <c r="P152" s="5"/>
      <c r="Q152" s="5"/>
      <c r="R152" s="5"/>
      <c r="S152" s="5"/>
      <c r="T152" s="5"/>
      <c r="U152" s="34"/>
      <c r="V152" s="20"/>
      <c r="W152" s="34"/>
      <c r="X152" s="20"/>
      <c r="Y152" s="5"/>
      <c r="Z152" s="5"/>
      <c r="AA152" s="5"/>
      <c r="AB152" s="5"/>
      <c r="AC152" s="34"/>
      <c r="AD152" s="34"/>
      <c r="AE152" s="152" t="str">
        <f t="shared" si="29"/>
        <v/>
      </c>
      <c r="AF152" s="53" t="str">
        <f t="shared" ca="1" si="23"/>
        <v>O</v>
      </c>
      <c r="AG152" s="56" t="str">
        <f t="shared" si="27"/>
        <v>지은이 찾을 수 없음</v>
      </c>
      <c r="AH152" s="55"/>
      <c r="AI152" s="39"/>
      <c r="AJ152" s="61"/>
      <c r="AK152" s="181"/>
      <c r="AL152" s="55" t="str">
        <f t="shared" si="24"/>
        <v>O</v>
      </c>
      <c r="AM152" s="47"/>
      <c r="AN152" s="47"/>
      <c r="AO152" s="47"/>
      <c r="AP152" s="44"/>
    </row>
    <row r="153" spans="1:42" ht="18" customHeight="1" x14ac:dyDescent="0.3">
      <c r="A153" s="13">
        <f t="shared" si="26"/>
        <v>0</v>
      </c>
      <c r="B153" s="120">
        <f t="shared" si="20"/>
        <v>1</v>
      </c>
      <c r="C153" s="55" t="str">
        <f t="shared" si="21"/>
        <v>2015.08.11</v>
      </c>
      <c r="D153" s="47"/>
      <c r="E153" s="172"/>
      <c r="F153" s="177" t="str">
        <f t="shared" ca="1" si="22"/>
        <v>훈민정음(번역): 2015.08.11.(화) 게시함.</v>
      </c>
      <c r="G153" s="26">
        <f t="shared" si="25"/>
        <v>146</v>
      </c>
      <c r="H153" s="29">
        <f t="shared" si="28"/>
        <v>4</v>
      </c>
      <c r="I153" s="18">
        <f>I152</f>
        <v>42227</v>
      </c>
      <c r="J153" s="23" t="s">
        <v>248</v>
      </c>
      <c r="K153" s="23" t="s">
        <v>433</v>
      </c>
      <c r="L153" s="32"/>
      <c r="M153" s="20"/>
      <c r="N153" s="5"/>
      <c r="O153" s="5"/>
      <c r="P153" s="5"/>
      <c r="Q153" s="5"/>
      <c r="R153" s="5"/>
      <c r="S153" s="5"/>
      <c r="T153" s="5"/>
      <c r="U153" s="34"/>
      <c r="V153" s="20"/>
      <c r="W153" s="34"/>
      <c r="X153" s="20"/>
      <c r="Y153" s="5"/>
      <c r="Z153" s="5"/>
      <c r="AA153" s="5"/>
      <c r="AB153" s="5"/>
      <c r="AC153" s="34"/>
      <c r="AD153" s="34"/>
      <c r="AE153" s="152" t="str">
        <f t="shared" si="29"/>
        <v/>
      </c>
      <c r="AF153" s="53" t="str">
        <f t="shared" ca="1" si="23"/>
        <v>O</v>
      </c>
      <c r="AG153" s="56" t="str">
        <f t="shared" si="27"/>
        <v>지은이 찾을 수 없음</v>
      </c>
      <c r="AH153" s="55"/>
      <c r="AI153" s="39"/>
      <c r="AJ153" s="61"/>
      <c r="AK153" s="181"/>
      <c r="AL153" s="55" t="str">
        <f t="shared" si="24"/>
        <v>O</v>
      </c>
      <c r="AM153" s="47"/>
      <c r="AN153" s="47"/>
      <c r="AO153" s="47"/>
      <c r="AP153" s="44"/>
    </row>
    <row r="154" spans="1:42" ht="18" customHeight="1" x14ac:dyDescent="0.3">
      <c r="A154" s="13">
        <f t="shared" si="26"/>
        <v>0</v>
      </c>
      <c r="B154" s="120">
        <f t="shared" si="20"/>
        <v>1</v>
      </c>
      <c r="C154" s="55" t="str">
        <f t="shared" si="21"/>
        <v>2015.08.12</v>
      </c>
      <c r="D154" s="47"/>
      <c r="E154" s="172"/>
      <c r="F154" s="177" t="str">
        <f t="shared" ca="1" si="22"/>
        <v>훈민정음 풀이: 2015.08.12.(수) 게시함.</v>
      </c>
      <c r="G154" s="26">
        <f t="shared" si="25"/>
        <v>147</v>
      </c>
      <c r="H154" s="29">
        <f t="shared" si="28"/>
        <v>1</v>
      </c>
      <c r="I154" s="18">
        <f>I153+1</f>
        <v>42228</v>
      </c>
      <c r="J154" s="23" t="s">
        <v>249</v>
      </c>
      <c r="K154" s="23" t="s">
        <v>432</v>
      </c>
      <c r="L154" s="32"/>
      <c r="M154" s="20"/>
      <c r="N154" s="5"/>
      <c r="O154" s="5"/>
      <c r="P154" s="5"/>
      <c r="Q154" s="5"/>
      <c r="R154" s="5"/>
      <c r="S154" s="5"/>
      <c r="T154" s="5"/>
      <c r="U154" s="34"/>
      <c r="V154" s="20"/>
      <c r="W154" s="34"/>
      <c r="X154" s="20"/>
      <c r="Y154" s="5"/>
      <c r="Z154" s="5"/>
      <c r="AA154" s="5"/>
      <c r="AB154" s="5"/>
      <c r="AC154" s="34"/>
      <c r="AD154" s="34"/>
      <c r="AE154" s="152" t="str">
        <f t="shared" si="29"/>
        <v/>
      </c>
      <c r="AF154" s="53" t="str">
        <f t="shared" ca="1" si="23"/>
        <v>O</v>
      </c>
      <c r="AG154" s="56" t="str">
        <f t="shared" si="27"/>
        <v>지은이 찾을 수 없음</v>
      </c>
      <c r="AH154" s="55"/>
      <c r="AI154" s="39"/>
      <c r="AJ154" s="61"/>
      <c r="AK154" s="181" t="s">
        <v>2812</v>
      </c>
      <c r="AL154" s="55" t="str">
        <f t="shared" si="24"/>
        <v>O</v>
      </c>
      <c r="AM154" s="47"/>
      <c r="AN154" s="47"/>
      <c r="AO154" s="47"/>
      <c r="AP154" s="44"/>
    </row>
    <row r="155" spans="1:42" ht="18" customHeight="1" x14ac:dyDescent="0.3">
      <c r="A155" s="13">
        <f t="shared" si="26"/>
        <v>0</v>
      </c>
      <c r="B155" s="120">
        <f t="shared" si="20"/>
        <v>1</v>
      </c>
      <c r="C155" s="55" t="str">
        <f t="shared" si="21"/>
        <v>2015.08.12</v>
      </c>
      <c r="D155" s="47"/>
      <c r="E155" s="172"/>
      <c r="F155" s="177" t="str">
        <f t="shared" ca="1" si="22"/>
        <v>훈민정음 창제와 상상력: 2015.08.12.(수) 게시함.</v>
      </c>
      <c r="G155" s="26">
        <f t="shared" si="25"/>
        <v>148</v>
      </c>
      <c r="H155" s="29">
        <f t="shared" si="28"/>
        <v>2</v>
      </c>
      <c r="I155" s="18">
        <f>I154</f>
        <v>42228</v>
      </c>
      <c r="J155" s="23" t="s">
        <v>251</v>
      </c>
      <c r="K155" s="23" t="s">
        <v>431</v>
      </c>
      <c r="L155" s="32"/>
      <c r="M155" s="20"/>
      <c r="N155" s="5"/>
      <c r="O155" s="5"/>
      <c r="P155" s="5"/>
      <c r="Q155" s="5"/>
      <c r="R155" s="5"/>
      <c r="S155" s="5"/>
      <c r="T155" s="5"/>
      <c r="U155" s="34"/>
      <c r="V155" s="20"/>
      <c r="W155" s="34" t="s">
        <v>250</v>
      </c>
      <c r="X155" s="20"/>
      <c r="Y155" s="5"/>
      <c r="Z155" s="5"/>
      <c r="AA155" s="5"/>
      <c r="AB155" s="5"/>
      <c r="AC155" s="34"/>
      <c r="AD155" s="34"/>
      <c r="AE155" s="152" t="str">
        <f t="shared" si="29"/>
        <v/>
      </c>
      <c r="AF155" s="53" t="str">
        <f t="shared" ca="1" si="23"/>
        <v>O</v>
      </c>
      <c r="AG155" s="56" t="str">
        <f t="shared" si="27"/>
        <v>미확인</v>
      </c>
      <c r="AH155" s="55"/>
      <c r="AI155" s="39"/>
      <c r="AJ155" s="61"/>
      <c r="AK155" s="181"/>
      <c r="AL155" s="55" t="str">
        <f t="shared" si="24"/>
        <v>O</v>
      </c>
      <c r="AM155" s="47"/>
      <c r="AN155" s="47"/>
      <c r="AO155" s="47"/>
      <c r="AP155" s="44"/>
    </row>
    <row r="156" spans="1:42" ht="18" customHeight="1" x14ac:dyDescent="0.3">
      <c r="A156" s="13">
        <f t="shared" si="26"/>
        <v>0</v>
      </c>
      <c r="B156" s="120">
        <f t="shared" si="20"/>
        <v>1</v>
      </c>
      <c r="C156" s="55" t="str">
        <f t="shared" si="21"/>
        <v>2015.08.12</v>
      </c>
      <c r="D156" s="47"/>
      <c r="E156" s="172"/>
      <c r="F156" s="177" t="str">
        <f t="shared" ca="1" si="22"/>
        <v>훈민정음 연구의 성과와 과제: 2015.08.12.(수) 게시함.</v>
      </c>
      <c r="G156" s="26">
        <f t="shared" si="25"/>
        <v>149</v>
      </c>
      <c r="H156" s="29">
        <f t="shared" si="28"/>
        <v>3</v>
      </c>
      <c r="I156" s="18">
        <f>I155</f>
        <v>42228</v>
      </c>
      <c r="J156" s="23" t="s">
        <v>252</v>
      </c>
      <c r="K156" s="23" t="s">
        <v>430</v>
      </c>
      <c r="L156" s="32" t="s">
        <v>253</v>
      </c>
      <c r="M156" s="20"/>
      <c r="N156" s="5"/>
      <c r="O156" s="5"/>
      <c r="P156" s="5"/>
      <c r="Q156" s="5"/>
      <c r="R156" s="5"/>
      <c r="S156" s="5"/>
      <c r="T156" s="5"/>
      <c r="U156" s="34"/>
      <c r="V156" s="20"/>
      <c r="W156" s="34"/>
      <c r="X156" s="20"/>
      <c r="Y156" s="5"/>
      <c r="Z156" s="5"/>
      <c r="AA156" s="5"/>
      <c r="AB156" s="5"/>
      <c r="AC156" s="34"/>
      <c r="AD156" s="34"/>
      <c r="AE156" s="152" t="str">
        <f t="shared" si="29"/>
        <v/>
      </c>
      <c r="AF156" s="53" t="str">
        <f t="shared" ca="1" si="23"/>
        <v>O</v>
      </c>
      <c r="AG156" s="56">
        <v>42230</v>
      </c>
      <c r="AH156" s="55" t="s">
        <v>2794</v>
      </c>
      <c r="AI156" s="39"/>
      <c r="AJ156" s="61"/>
      <c r="AK156" s="181"/>
      <c r="AL156" s="55" t="str">
        <f t="shared" si="24"/>
        <v>O</v>
      </c>
      <c r="AM156" s="47"/>
      <c r="AN156" s="47"/>
      <c r="AO156" s="47"/>
      <c r="AP156" s="44"/>
    </row>
    <row r="157" spans="1:42" ht="18" customHeight="1" x14ac:dyDescent="0.3">
      <c r="A157" s="13">
        <f t="shared" si="26"/>
        <v>0</v>
      </c>
      <c r="B157" s="120">
        <f t="shared" si="20"/>
        <v>1</v>
      </c>
      <c r="C157" s="55" t="str">
        <f t="shared" si="21"/>
        <v>2015.08.12</v>
      </c>
      <c r="D157" s="47"/>
      <c r="E157" s="172"/>
      <c r="F157" s="177" t="str">
        <f t="shared" ca="1" si="22"/>
        <v>훈민정음 언해본(희방사본)의 희방사를 찾아서: 2015.08.12.(수) 게시함.</v>
      </c>
      <c r="G157" s="26">
        <f t="shared" si="25"/>
        <v>150</v>
      </c>
      <c r="H157" s="29">
        <f t="shared" si="28"/>
        <v>4</v>
      </c>
      <c r="I157" s="18">
        <f>I156</f>
        <v>42228</v>
      </c>
      <c r="J157" s="23" t="s">
        <v>254</v>
      </c>
      <c r="K157" s="23" t="s">
        <v>429</v>
      </c>
      <c r="L157" s="32" t="s">
        <v>103</v>
      </c>
      <c r="M157" s="20"/>
      <c r="N157" s="5"/>
      <c r="O157" s="5"/>
      <c r="P157" s="5"/>
      <c r="Q157" s="5"/>
      <c r="R157" s="5"/>
      <c r="S157" s="5"/>
      <c r="T157" s="5"/>
      <c r="U157" s="34"/>
      <c r="V157" s="20"/>
      <c r="W157" s="34"/>
      <c r="X157" s="20"/>
      <c r="Y157" s="5"/>
      <c r="Z157" s="5"/>
      <c r="AA157" s="5"/>
      <c r="AB157" s="5"/>
      <c r="AC157" s="34"/>
      <c r="AD157" s="34"/>
      <c r="AE157" s="152" t="str">
        <f t="shared" si="29"/>
        <v/>
      </c>
      <c r="AF157" s="53" t="str">
        <f t="shared" ca="1" si="23"/>
        <v>O</v>
      </c>
      <c r="AG157" s="56">
        <v>42224</v>
      </c>
      <c r="AH157" s="55" t="s">
        <v>2783</v>
      </c>
      <c r="AI157" s="39"/>
      <c r="AJ157" s="61"/>
      <c r="AK157" s="181"/>
      <c r="AL157" s="55" t="str">
        <f t="shared" si="24"/>
        <v>O</v>
      </c>
      <c r="AM157" s="47"/>
      <c r="AN157" s="47"/>
      <c r="AO157" s="47"/>
      <c r="AP157" s="44"/>
    </row>
    <row r="158" spans="1:42" ht="18" customHeight="1" x14ac:dyDescent="0.3">
      <c r="A158" s="13">
        <f t="shared" si="26"/>
        <v>0</v>
      </c>
      <c r="B158" s="120">
        <f t="shared" si="20"/>
        <v>1</v>
      </c>
      <c r="C158" s="55" t="str">
        <f t="shared" si="21"/>
        <v>2015.08.13</v>
      </c>
      <c r="D158" s="47"/>
      <c r="E158" s="172"/>
      <c r="F158" s="177" t="str">
        <f t="shared" ca="1" si="22"/>
        <v>훈민정음 글자모양설: 2015.08.13.(목) 게시함.</v>
      </c>
      <c r="G158" s="26">
        <f t="shared" si="25"/>
        <v>151</v>
      </c>
      <c r="H158" s="29">
        <f t="shared" si="28"/>
        <v>1</v>
      </c>
      <c r="I158" s="18">
        <f>I157+1</f>
        <v>42229</v>
      </c>
      <c r="J158" s="23" t="s">
        <v>255</v>
      </c>
      <c r="K158" s="23" t="s">
        <v>428</v>
      </c>
      <c r="L158" s="32"/>
      <c r="M158" s="20"/>
      <c r="N158" s="5"/>
      <c r="O158" s="5"/>
      <c r="P158" s="5"/>
      <c r="Q158" s="5"/>
      <c r="R158" s="5"/>
      <c r="S158" s="5"/>
      <c r="T158" s="5"/>
      <c r="U158" s="34"/>
      <c r="V158" s="20"/>
      <c r="W158" s="34"/>
      <c r="X158" s="20"/>
      <c r="Y158" s="5"/>
      <c r="Z158" s="5"/>
      <c r="AA158" s="5"/>
      <c r="AB158" s="5"/>
      <c r="AC158" s="34"/>
      <c r="AD158" s="34"/>
      <c r="AE158" s="152" t="str">
        <f t="shared" si="29"/>
        <v/>
      </c>
      <c r="AF158" s="53" t="str">
        <f t="shared" ca="1" si="23"/>
        <v>O</v>
      </c>
      <c r="AG158" s="56" t="str">
        <f t="shared" si="27"/>
        <v>지은이 찾을 수 없음</v>
      </c>
      <c r="AH158" s="55"/>
      <c r="AI158" s="39"/>
      <c r="AJ158" s="61"/>
      <c r="AK158" s="181" t="s">
        <v>2928</v>
      </c>
      <c r="AL158" s="55" t="str">
        <f t="shared" si="24"/>
        <v>O</v>
      </c>
      <c r="AM158" s="47"/>
      <c r="AN158" s="47"/>
      <c r="AO158" s="47"/>
      <c r="AP158" s="44"/>
    </row>
    <row r="159" spans="1:42" ht="18" customHeight="1" x14ac:dyDescent="0.3">
      <c r="A159" s="13">
        <f t="shared" si="26"/>
        <v>0</v>
      </c>
      <c r="B159" s="120">
        <f t="shared" si="20"/>
        <v>1</v>
      </c>
      <c r="C159" s="55" t="str">
        <f t="shared" si="21"/>
        <v>2015.08.13</v>
      </c>
      <c r="D159" s="47"/>
      <c r="E159" s="172"/>
      <c r="F159" s="177" t="str">
        <f t="shared" ca="1" si="22"/>
        <v>훈민 정음 "ㅇ"의 소릿값: 2015.08.13.(목) 게시함.</v>
      </c>
      <c r="G159" s="26">
        <f t="shared" si="25"/>
        <v>152</v>
      </c>
      <c r="H159" s="29">
        <f t="shared" si="28"/>
        <v>2</v>
      </c>
      <c r="I159" s="18">
        <f>I158</f>
        <v>42229</v>
      </c>
      <c r="J159" s="23" t="s">
        <v>257</v>
      </c>
      <c r="K159" s="23" t="s">
        <v>427</v>
      </c>
      <c r="L159" s="32" t="s">
        <v>256</v>
      </c>
      <c r="M159" s="20"/>
      <c r="N159" s="5"/>
      <c r="O159" s="5"/>
      <c r="P159" s="5"/>
      <c r="Q159" s="5"/>
      <c r="R159" s="5"/>
      <c r="S159" s="5"/>
      <c r="T159" s="5"/>
      <c r="U159" s="34"/>
      <c r="V159" s="20"/>
      <c r="W159" s="34"/>
      <c r="X159" s="20"/>
      <c r="Y159" s="5"/>
      <c r="Z159" s="5"/>
      <c r="AA159" s="5"/>
      <c r="AB159" s="5"/>
      <c r="AC159" s="34"/>
      <c r="AD159" s="34"/>
      <c r="AE159" s="152" t="str">
        <f t="shared" si="29"/>
        <v/>
      </c>
      <c r="AF159" s="53" t="str">
        <f t="shared" ca="1" si="23"/>
        <v>O</v>
      </c>
      <c r="AG159" s="56">
        <v>42228</v>
      </c>
      <c r="AH159" s="55" t="s">
        <v>2802</v>
      </c>
      <c r="AI159" s="39">
        <v>42228</v>
      </c>
      <c r="AJ159" s="61" t="s">
        <v>2794</v>
      </c>
      <c r="AK159" s="181"/>
      <c r="AL159" s="55" t="str">
        <f t="shared" si="24"/>
        <v>O</v>
      </c>
      <c r="AM159" s="47"/>
      <c r="AN159" s="47"/>
      <c r="AO159" s="47"/>
      <c r="AP159" s="44"/>
    </row>
    <row r="160" spans="1:42" ht="18" customHeight="1" x14ac:dyDescent="0.3">
      <c r="A160" s="13">
        <f t="shared" si="26"/>
        <v>0</v>
      </c>
      <c r="B160" s="120">
        <f t="shared" si="20"/>
        <v>1</v>
      </c>
      <c r="C160" s="55" t="str">
        <f t="shared" si="21"/>
        <v>2015.08.13</v>
      </c>
      <c r="D160" s="47"/>
      <c r="E160" s="172"/>
      <c r="F160" s="177" t="str">
        <f t="shared" ca="1" si="22"/>
        <v>효모에 반영된 상고 한어 복성모 *s-: 2015.08.13.(목) 게시함.</v>
      </c>
      <c r="G160" s="26">
        <f t="shared" si="25"/>
        <v>153</v>
      </c>
      <c r="H160" s="29">
        <f t="shared" si="28"/>
        <v>3</v>
      </c>
      <c r="I160" s="18">
        <f>I159</f>
        <v>42229</v>
      </c>
      <c r="J160" s="23" t="s">
        <v>259</v>
      </c>
      <c r="K160" s="23" t="s">
        <v>426</v>
      </c>
      <c r="L160" s="32" t="s">
        <v>258</v>
      </c>
      <c r="M160" s="20"/>
      <c r="N160" s="5"/>
      <c r="O160" s="5"/>
      <c r="P160" s="5"/>
      <c r="Q160" s="5"/>
      <c r="R160" s="5"/>
      <c r="S160" s="5"/>
      <c r="T160" s="5"/>
      <c r="U160" s="34"/>
      <c r="V160" s="20"/>
      <c r="W160" s="34"/>
      <c r="X160" s="20"/>
      <c r="Y160" s="5"/>
      <c r="Z160" s="5"/>
      <c r="AA160" s="5"/>
      <c r="AB160" s="5"/>
      <c r="AC160" s="34"/>
      <c r="AD160" s="34"/>
      <c r="AE160" s="152" t="str">
        <f t="shared" si="29"/>
        <v/>
      </c>
      <c r="AF160" s="53" t="str">
        <f t="shared" ca="1" si="23"/>
        <v>O</v>
      </c>
      <c r="AG160" s="56" t="str">
        <f t="shared" si="27"/>
        <v>미확인</v>
      </c>
      <c r="AH160" s="55"/>
      <c r="AI160" s="39"/>
      <c r="AJ160" s="61"/>
      <c r="AK160" s="181"/>
      <c r="AL160" s="55" t="str">
        <f t="shared" si="24"/>
        <v>O</v>
      </c>
      <c r="AM160" s="47"/>
      <c r="AN160" s="47"/>
      <c r="AO160" s="47"/>
      <c r="AP160" s="44"/>
    </row>
    <row r="161" spans="1:42" ht="18" customHeight="1" x14ac:dyDescent="0.3">
      <c r="A161" s="13">
        <f t="shared" si="26"/>
        <v>0</v>
      </c>
      <c r="B161" s="120">
        <f t="shared" si="20"/>
        <v>1</v>
      </c>
      <c r="C161" s="55" t="str">
        <f t="shared" si="21"/>
        <v>2015.08.13</v>
      </c>
      <c r="D161" s="47"/>
      <c r="E161" s="172"/>
      <c r="F161" s="177" t="str">
        <f t="shared" ca="1" si="22"/>
        <v>환단고기: 2015.08.13.(목) 게시함.</v>
      </c>
      <c r="G161" s="26">
        <f t="shared" si="25"/>
        <v>154</v>
      </c>
      <c r="H161" s="29">
        <f t="shared" si="28"/>
        <v>4</v>
      </c>
      <c r="I161" s="18">
        <f>I160</f>
        <v>42229</v>
      </c>
      <c r="J161" s="23" t="s">
        <v>260</v>
      </c>
      <c r="K161" s="23" t="s">
        <v>425</v>
      </c>
      <c r="L161" s="32" t="s">
        <v>261</v>
      </c>
      <c r="M161" s="20"/>
      <c r="N161" s="5"/>
      <c r="O161" s="5"/>
      <c r="P161" s="5"/>
      <c r="Q161" s="5"/>
      <c r="R161" s="5"/>
      <c r="S161" s="5"/>
      <c r="T161" s="5"/>
      <c r="U161" s="34"/>
      <c r="V161" s="20"/>
      <c r="W161" s="34"/>
      <c r="X161" s="20"/>
      <c r="Y161" s="5"/>
      <c r="Z161" s="5"/>
      <c r="AA161" s="5"/>
      <c r="AB161" s="5"/>
      <c r="AC161" s="34"/>
      <c r="AD161" s="34"/>
      <c r="AE161" s="152" t="str">
        <f t="shared" si="29"/>
        <v/>
      </c>
      <c r="AF161" s="53" t="str">
        <f t="shared" ca="1" si="23"/>
        <v>O</v>
      </c>
      <c r="AG161" s="56" t="str">
        <f t="shared" si="27"/>
        <v>미확인</v>
      </c>
      <c r="AH161" s="55"/>
      <c r="AI161" s="39"/>
      <c r="AJ161" s="61"/>
      <c r="AK161" s="181"/>
      <c r="AL161" s="55" t="str">
        <f t="shared" si="24"/>
        <v>O</v>
      </c>
      <c r="AM161" s="47"/>
      <c r="AN161" s="47"/>
      <c r="AO161" s="47"/>
      <c r="AP161" s="44"/>
    </row>
    <row r="162" spans="1:42" ht="18" customHeight="1" x14ac:dyDescent="0.3">
      <c r="A162" s="13">
        <f t="shared" si="26"/>
        <v>0</v>
      </c>
      <c r="B162" s="120">
        <f t="shared" si="20"/>
        <v>1</v>
      </c>
      <c r="C162" s="55" t="str">
        <f t="shared" si="21"/>
        <v>2015.08.14</v>
      </c>
      <c r="D162" s="47"/>
      <c r="E162" s="172"/>
      <c r="F162" s="177" t="str">
        <f t="shared" ca="1" si="22"/>
        <v>화행이론: 2015.08.14.(금) 게시함.</v>
      </c>
      <c r="G162" s="26">
        <f t="shared" si="25"/>
        <v>155</v>
      </c>
      <c r="H162" s="29">
        <f t="shared" si="28"/>
        <v>1</v>
      </c>
      <c r="I162" s="18">
        <f>I161+1</f>
        <v>42230</v>
      </c>
      <c r="J162" s="23" t="s">
        <v>263</v>
      </c>
      <c r="K162" s="23" t="s">
        <v>424</v>
      </c>
      <c r="L162" s="32"/>
      <c r="M162" s="20"/>
      <c r="N162" s="5"/>
      <c r="O162" s="5"/>
      <c r="P162" s="5"/>
      <c r="Q162" s="5"/>
      <c r="R162" s="5"/>
      <c r="S162" s="5"/>
      <c r="T162" s="5"/>
      <c r="U162" s="34" t="s">
        <v>262</v>
      </c>
      <c r="V162" s="20"/>
      <c r="W162" s="34"/>
      <c r="X162" s="20"/>
      <c r="Y162" s="5"/>
      <c r="Z162" s="5"/>
      <c r="AA162" s="5"/>
      <c r="AB162" s="5"/>
      <c r="AC162" s="34"/>
      <c r="AD162" s="34"/>
      <c r="AE162" s="152" t="str">
        <f t="shared" si="29"/>
        <v/>
      </c>
      <c r="AF162" s="53" t="str">
        <f t="shared" ca="1" si="23"/>
        <v>O</v>
      </c>
      <c r="AG162" s="56" t="str">
        <f t="shared" si="27"/>
        <v>미확인</v>
      </c>
      <c r="AH162" s="55"/>
      <c r="AI162" s="39"/>
      <c r="AJ162" s="61"/>
      <c r="AK162" s="181"/>
      <c r="AL162" s="55" t="str">
        <f t="shared" si="24"/>
        <v>O</v>
      </c>
      <c r="AM162" s="47"/>
      <c r="AN162" s="47"/>
      <c r="AO162" s="47"/>
      <c r="AP162" s="44"/>
    </row>
    <row r="163" spans="1:42" ht="18" customHeight="1" x14ac:dyDescent="0.3">
      <c r="A163" s="13">
        <f t="shared" si="26"/>
        <v>0</v>
      </c>
      <c r="B163" s="120">
        <f t="shared" si="20"/>
        <v>1</v>
      </c>
      <c r="C163" s="55" t="str">
        <f t="shared" si="21"/>
        <v>2015.08.14</v>
      </c>
      <c r="D163" s="47"/>
      <c r="E163" s="172"/>
      <c r="F163" s="177" t="str">
        <f t="shared" ca="1" si="22"/>
        <v>화순 지역어의 음운론적 연구: 2015.08.14.(금) 게시함.</v>
      </c>
      <c r="G163" s="26">
        <f t="shared" si="25"/>
        <v>156</v>
      </c>
      <c r="H163" s="29">
        <f t="shared" si="28"/>
        <v>2</v>
      </c>
      <c r="I163" s="18">
        <f>I162</f>
        <v>42230</v>
      </c>
      <c r="J163" s="23" t="s">
        <v>264</v>
      </c>
      <c r="K163" s="23" t="s">
        <v>423</v>
      </c>
      <c r="L163" s="32"/>
      <c r="M163" s="20"/>
      <c r="N163" s="5"/>
      <c r="O163" s="5"/>
      <c r="P163" s="5"/>
      <c r="Q163" s="5"/>
      <c r="R163" s="5"/>
      <c r="S163" s="5"/>
      <c r="T163" s="5"/>
      <c r="U163" s="34"/>
      <c r="V163" s="20"/>
      <c r="W163" s="34" t="s">
        <v>265</v>
      </c>
      <c r="X163" s="20"/>
      <c r="Y163" s="5"/>
      <c r="Z163" s="5"/>
      <c r="AA163" s="5"/>
      <c r="AB163" s="5"/>
      <c r="AC163" s="34"/>
      <c r="AD163" s="34"/>
      <c r="AE163" s="152" t="str">
        <f t="shared" si="29"/>
        <v/>
      </c>
      <c r="AF163" s="53" t="str">
        <f t="shared" ca="1" si="23"/>
        <v>O</v>
      </c>
      <c r="AG163" s="56" t="str">
        <f t="shared" si="27"/>
        <v>미확인</v>
      </c>
      <c r="AH163" s="55"/>
      <c r="AI163" s="39"/>
      <c r="AJ163" s="61"/>
      <c r="AK163" s="181"/>
      <c r="AL163" s="55" t="str">
        <f t="shared" si="24"/>
        <v>O</v>
      </c>
      <c r="AM163" s="47"/>
      <c r="AN163" s="47"/>
      <c r="AO163" s="47"/>
      <c r="AP163" s="44"/>
    </row>
    <row r="164" spans="1:42" ht="18" customHeight="1" x14ac:dyDescent="0.3">
      <c r="A164" s="13">
        <f t="shared" si="26"/>
        <v>0</v>
      </c>
      <c r="B164" s="120">
        <f t="shared" si="20"/>
        <v>1</v>
      </c>
      <c r="C164" s="55" t="str">
        <f t="shared" si="21"/>
        <v>2015.08.14</v>
      </c>
      <c r="D164" s="47"/>
      <c r="E164" s="172"/>
      <c r="F164" s="177" t="str">
        <f t="shared" ca="1" si="22"/>
        <v>화법 지도의 이론과 실제: 2015.08.14.(금) 게시함.</v>
      </c>
      <c r="G164" s="26">
        <f t="shared" si="25"/>
        <v>157</v>
      </c>
      <c r="H164" s="29">
        <f t="shared" si="28"/>
        <v>3</v>
      </c>
      <c r="I164" s="18">
        <f>I163</f>
        <v>42230</v>
      </c>
      <c r="J164" s="23" t="s">
        <v>266</v>
      </c>
      <c r="K164" s="23" t="s">
        <v>420</v>
      </c>
      <c r="L164" s="32"/>
      <c r="M164" s="20"/>
      <c r="N164" s="5"/>
      <c r="O164" s="5"/>
      <c r="P164" s="5"/>
      <c r="Q164" s="5"/>
      <c r="R164" s="5"/>
      <c r="S164" s="5"/>
      <c r="T164" s="5"/>
      <c r="U164" s="34" t="s">
        <v>188</v>
      </c>
      <c r="V164" s="20"/>
      <c r="W164" s="34"/>
      <c r="X164" s="20"/>
      <c r="Y164" s="5"/>
      <c r="Z164" s="5"/>
      <c r="AA164" s="5"/>
      <c r="AB164" s="5"/>
      <c r="AC164" s="34"/>
      <c r="AD164" s="34"/>
      <c r="AE164" s="152" t="str">
        <f t="shared" si="29"/>
        <v/>
      </c>
      <c r="AF164" s="53" t="str">
        <f t="shared" ca="1" si="23"/>
        <v>O</v>
      </c>
      <c r="AG164" s="56">
        <v>42230</v>
      </c>
      <c r="AH164" s="55" t="s">
        <v>2980</v>
      </c>
      <c r="AI164" s="39"/>
      <c r="AJ164" s="61"/>
      <c r="AK164" s="181"/>
      <c r="AL164" s="55" t="str">
        <f t="shared" si="24"/>
        <v>O</v>
      </c>
      <c r="AM164" s="47"/>
      <c r="AN164" s="47"/>
      <c r="AO164" s="47"/>
      <c r="AP164" s="44"/>
    </row>
    <row r="165" spans="1:42" ht="18" customHeight="1" x14ac:dyDescent="0.3">
      <c r="A165" s="13">
        <f t="shared" si="26"/>
        <v>0</v>
      </c>
      <c r="B165" s="120">
        <f t="shared" si="20"/>
        <v>1</v>
      </c>
      <c r="C165" s="55" t="str">
        <f t="shared" si="21"/>
        <v>2015.08.15</v>
      </c>
      <c r="D165" s="47"/>
      <c r="E165" s="172"/>
      <c r="F165" s="177" t="str">
        <f t="shared" ca="1" si="22"/>
        <v>화법교육론(1)-1장 화법의 유형: 2015.08.15.(토) 게시예정</v>
      </c>
      <c r="G165" s="26">
        <f t="shared" si="25"/>
        <v>158</v>
      </c>
      <c r="H165" s="29">
        <f t="shared" si="28"/>
        <v>1</v>
      </c>
      <c r="I165" s="18">
        <f>I164+1</f>
        <v>42231</v>
      </c>
      <c r="J165" s="23" t="s">
        <v>267</v>
      </c>
      <c r="K165" s="23" t="s">
        <v>421</v>
      </c>
      <c r="L165" s="32"/>
      <c r="M165" s="20"/>
      <c r="N165" s="5"/>
      <c r="O165" s="5"/>
      <c r="P165" s="5"/>
      <c r="Q165" s="5"/>
      <c r="R165" s="5"/>
      <c r="S165" s="5"/>
      <c r="T165" s="5"/>
      <c r="U165" s="34"/>
      <c r="V165" s="20"/>
      <c r="W165" s="34"/>
      <c r="X165" s="20"/>
      <c r="Y165" s="5"/>
      <c r="Z165" s="5"/>
      <c r="AA165" s="5"/>
      <c r="AB165" s="5"/>
      <c r="AC165" s="34"/>
      <c r="AD165" s="34"/>
      <c r="AE165" s="152" t="str">
        <f t="shared" si="29"/>
        <v/>
      </c>
      <c r="AF165" s="53" t="str">
        <f t="shared" ca="1" si="23"/>
        <v>X</v>
      </c>
      <c r="AG165" s="56" t="str">
        <f t="shared" si="27"/>
        <v>지은이 찾을 수 없음</v>
      </c>
      <c r="AH165" s="55"/>
      <c r="AI165" s="39"/>
      <c r="AJ165" s="61"/>
      <c r="AK165" s="181" t="s">
        <v>2815</v>
      </c>
      <c r="AL165" s="55" t="str">
        <f t="shared" si="24"/>
        <v>O</v>
      </c>
      <c r="AM165" s="47"/>
      <c r="AN165" s="47"/>
      <c r="AO165" s="47"/>
      <c r="AP165" s="44"/>
    </row>
    <row r="166" spans="1:42" ht="18" customHeight="1" x14ac:dyDescent="0.3">
      <c r="A166" s="13">
        <f t="shared" si="26"/>
        <v>0</v>
      </c>
      <c r="B166" s="120">
        <f t="shared" si="20"/>
        <v>1</v>
      </c>
      <c r="C166" s="55" t="str">
        <f t="shared" si="21"/>
        <v>2015.08.15</v>
      </c>
      <c r="D166" s="47"/>
      <c r="E166" s="172"/>
      <c r="F166" s="177" t="str">
        <f t="shared" ca="1" si="22"/>
        <v>화법교육론(2)-2장 화법 지도의 실제: 2015.08.15.(토) 게시예정</v>
      </c>
      <c r="G166" s="26">
        <f t="shared" si="25"/>
        <v>159</v>
      </c>
      <c r="H166" s="29">
        <f t="shared" si="28"/>
        <v>2</v>
      </c>
      <c r="I166" s="18">
        <f>I165</f>
        <v>42231</v>
      </c>
      <c r="J166" s="23" t="s">
        <v>268</v>
      </c>
      <c r="K166" s="23" t="s">
        <v>422</v>
      </c>
      <c r="L166" s="32"/>
      <c r="M166" s="20"/>
      <c r="N166" s="5"/>
      <c r="O166" s="5"/>
      <c r="P166" s="5"/>
      <c r="Q166" s="5"/>
      <c r="R166" s="5"/>
      <c r="S166" s="5"/>
      <c r="T166" s="5"/>
      <c r="U166" s="34"/>
      <c r="V166" s="20"/>
      <c r="W166" s="34"/>
      <c r="X166" s="20"/>
      <c r="Y166" s="5"/>
      <c r="Z166" s="5"/>
      <c r="AA166" s="5"/>
      <c r="AB166" s="5"/>
      <c r="AC166" s="34"/>
      <c r="AD166" s="34"/>
      <c r="AE166" s="152" t="str">
        <f t="shared" si="29"/>
        <v/>
      </c>
      <c r="AF166" s="53" t="str">
        <f t="shared" ca="1" si="23"/>
        <v>X</v>
      </c>
      <c r="AG166" s="56" t="str">
        <f t="shared" si="27"/>
        <v>지은이 찾을 수 없음</v>
      </c>
      <c r="AH166" s="55"/>
      <c r="AI166" s="39"/>
      <c r="AJ166" s="61"/>
      <c r="AK166" s="181" t="s">
        <v>2815</v>
      </c>
      <c r="AL166" s="55" t="str">
        <f t="shared" si="24"/>
        <v>O</v>
      </c>
      <c r="AM166" s="47"/>
      <c r="AN166" s="47"/>
      <c r="AO166" s="47"/>
      <c r="AP166" s="44"/>
    </row>
    <row r="167" spans="1:42" ht="18" customHeight="1" x14ac:dyDescent="0.3">
      <c r="A167" s="13">
        <f t="shared" si="26"/>
        <v>0</v>
      </c>
      <c r="B167" s="120">
        <f t="shared" si="20"/>
        <v>1</v>
      </c>
      <c r="C167" s="55" t="str">
        <f t="shared" si="21"/>
        <v>2015.08.15</v>
      </c>
      <c r="D167" s="47"/>
      <c r="E167" s="172"/>
      <c r="F167" s="177" t="str">
        <f t="shared" ca="1" si="22"/>
        <v>화법 교수-학습론: 2015.08.15.(토) 게시예정</v>
      </c>
      <c r="G167" s="26">
        <f t="shared" si="25"/>
        <v>160</v>
      </c>
      <c r="H167" s="29">
        <f t="shared" si="28"/>
        <v>3</v>
      </c>
      <c r="I167" s="18">
        <f>I166</f>
        <v>42231</v>
      </c>
      <c r="J167" s="23" t="s">
        <v>269</v>
      </c>
      <c r="K167" s="23" t="s">
        <v>419</v>
      </c>
      <c r="L167" s="32"/>
      <c r="M167" s="20"/>
      <c r="N167" s="5"/>
      <c r="O167" s="5"/>
      <c r="P167" s="5"/>
      <c r="Q167" s="5"/>
      <c r="R167" s="5"/>
      <c r="S167" s="5"/>
      <c r="T167" s="5"/>
      <c r="U167" s="34" t="s">
        <v>271</v>
      </c>
      <c r="V167" s="20"/>
      <c r="W167" s="34"/>
      <c r="X167" s="20"/>
      <c r="Y167" s="5"/>
      <c r="Z167" s="5"/>
      <c r="AA167" s="5"/>
      <c r="AB167" s="5"/>
      <c r="AC167" s="34"/>
      <c r="AD167" s="34"/>
      <c r="AE167" s="152" t="str">
        <f t="shared" si="29"/>
        <v/>
      </c>
      <c r="AF167" s="53" t="str">
        <f t="shared" ca="1" si="23"/>
        <v>X</v>
      </c>
      <c r="AG167" s="56">
        <v>42230</v>
      </c>
      <c r="AH167" s="55" t="s">
        <v>2980</v>
      </c>
      <c r="AI167" s="39"/>
      <c r="AJ167" s="61"/>
      <c r="AK167" s="181"/>
      <c r="AL167" s="55" t="str">
        <f t="shared" si="24"/>
        <v>O</v>
      </c>
      <c r="AM167" s="47"/>
      <c r="AN167" s="47"/>
      <c r="AO167" s="47"/>
      <c r="AP167" s="44"/>
    </row>
    <row r="168" spans="1:42" ht="18" customHeight="1" x14ac:dyDescent="0.3">
      <c r="A168" s="13">
        <f t="shared" si="26"/>
        <v>0</v>
      </c>
      <c r="B168" s="120">
        <f t="shared" si="20"/>
        <v>1</v>
      </c>
      <c r="C168" s="55" t="str">
        <f t="shared" si="21"/>
        <v>2015.08.15</v>
      </c>
      <c r="D168" s="47"/>
      <c r="E168" s="172"/>
      <c r="F168" s="177" t="str">
        <f t="shared" ca="1" si="22"/>
        <v>홍보문 작성법: 2015.08.15.(토) 게시예정</v>
      </c>
      <c r="G168" s="26">
        <f t="shared" si="25"/>
        <v>161</v>
      </c>
      <c r="H168" s="29">
        <f t="shared" si="28"/>
        <v>4</v>
      </c>
      <c r="I168" s="18">
        <f>I167</f>
        <v>42231</v>
      </c>
      <c r="J168" s="23" t="s">
        <v>270</v>
      </c>
      <c r="K168" s="23" t="s">
        <v>418</v>
      </c>
      <c r="L168" s="32"/>
      <c r="M168" s="20"/>
      <c r="N168" s="5"/>
      <c r="O168" s="5"/>
      <c r="P168" s="5"/>
      <c r="Q168" s="5"/>
      <c r="R168" s="5"/>
      <c r="S168" s="5"/>
      <c r="T168" s="5"/>
      <c r="U168" s="34" t="s">
        <v>271</v>
      </c>
      <c r="V168" s="20"/>
      <c r="W168" s="34"/>
      <c r="X168" s="20"/>
      <c r="Y168" s="5"/>
      <c r="Z168" s="5"/>
      <c r="AA168" s="5"/>
      <c r="AB168" s="5"/>
      <c r="AC168" s="34"/>
      <c r="AD168" s="34"/>
      <c r="AE168" s="152" t="str">
        <f t="shared" si="29"/>
        <v/>
      </c>
      <c r="AF168" s="53" t="str">
        <f t="shared" ca="1" si="23"/>
        <v>X</v>
      </c>
      <c r="AG168" s="56">
        <v>42230</v>
      </c>
      <c r="AH168" s="55" t="s">
        <v>2980</v>
      </c>
      <c r="AI168" s="39"/>
      <c r="AJ168" s="61"/>
      <c r="AK168" s="181"/>
      <c r="AL168" s="55" t="str">
        <f t="shared" si="24"/>
        <v>O</v>
      </c>
      <c r="AM168" s="47"/>
      <c r="AN168" s="47"/>
      <c r="AO168" s="47"/>
      <c r="AP168" s="44"/>
    </row>
    <row r="169" spans="1:42" ht="18" customHeight="1" x14ac:dyDescent="0.3">
      <c r="A169" s="13">
        <f t="shared" si="26"/>
        <v>0</v>
      </c>
      <c r="B169" s="120">
        <f t="shared" si="20"/>
        <v>1</v>
      </c>
      <c r="C169" s="55" t="str">
        <f t="shared" si="21"/>
        <v>2015.08.16</v>
      </c>
      <c r="D169" s="47"/>
      <c r="E169" s="172"/>
      <c r="F169" s="177" t="str">
        <f t="shared" ca="1" si="22"/>
        <v>형태론(조어론) 연구 목록(1910~1999), 모두 1001편: 2015.08.16.(일) 게시예정</v>
      </c>
      <c r="G169" s="26">
        <f t="shared" si="25"/>
        <v>162</v>
      </c>
      <c r="H169" s="29">
        <f t="shared" si="28"/>
        <v>1</v>
      </c>
      <c r="I169" s="18">
        <f>I168+1</f>
        <v>42232</v>
      </c>
      <c r="J169" s="23" t="s">
        <v>272</v>
      </c>
      <c r="K169" s="23" t="s">
        <v>417</v>
      </c>
      <c r="L169" s="32"/>
      <c r="M169" s="20"/>
      <c r="N169" s="5"/>
      <c r="O169" s="5"/>
      <c r="P169" s="5"/>
      <c r="Q169" s="5"/>
      <c r="R169" s="5" t="s">
        <v>2816</v>
      </c>
      <c r="S169" s="5"/>
      <c r="T169" s="5"/>
      <c r="U169" s="34"/>
      <c r="V169" s="20"/>
      <c r="W169" s="34"/>
      <c r="X169" s="20"/>
      <c r="Y169" s="5"/>
      <c r="Z169" s="5"/>
      <c r="AA169" s="5"/>
      <c r="AB169" s="5"/>
      <c r="AC169" s="34"/>
      <c r="AD169" s="34"/>
      <c r="AE169" s="152" t="str">
        <f t="shared" si="29"/>
        <v/>
      </c>
      <c r="AF169" s="53" t="str">
        <f t="shared" ca="1" si="23"/>
        <v>X</v>
      </c>
      <c r="AG169" s="56">
        <v>42230</v>
      </c>
      <c r="AH169" s="55" t="s">
        <v>2795</v>
      </c>
      <c r="AI169" s="39">
        <v>42230</v>
      </c>
      <c r="AJ169" s="61" t="s">
        <v>2794</v>
      </c>
      <c r="AK169" s="181"/>
      <c r="AL169" s="55" t="str">
        <f t="shared" si="24"/>
        <v>O</v>
      </c>
      <c r="AM169" s="47"/>
      <c r="AN169" s="47"/>
      <c r="AO169" s="47"/>
      <c r="AP169" s="44"/>
    </row>
    <row r="170" spans="1:42" ht="18" customHeight="1" x14ac:dyDescent="0.3">
      <c r="A170" s="13">
        <f t="shared" si="26"/>
        <v>0</v>
      </c>
      <c r="B170" s="120">
        <f t="shared" si="20"/>
        <v>1</v>
      </c>
      <c r="C170" s="55" t="str">
        <f t="shared" si="21"/>
        <v>2015.08.16</v>
      </c>
      <c r="D170" s="47"/>
      <c r="E170" s="172"/>
      <c r="F170" s="177" t="str">
        <f t="shared" ca="1" si="22"/>
        <v>형용사 유의어의 뜻풀이 정교화 방안에 대한 연구: 2015.08.16.(일) 게시예정</v>
      </c>
      <c r="G170" s="26">
        <f t="shared" si="25"/>
        <v>163</v>
      </c>
      <c r="H170" s="29">
        <f t="shared" si="28"/>
        <v>2</v>
      </c>
      <c r="I170" s="18">
        <f>I169</f>
        <v>42232</v>
      </c>
      <c r="J170" s="23" t="s">
        <v>273</v>
      </c>
      <c r="K170" s="23" t="s">
        <v>416</v>
      </c>
      <c r="L170" s="32" t="s">
        <v>274</v>
      </c>
      <c r="M170" s="20"/>
      <c r="N170" s="5"/>
      <c r="O170" s="5"/>
      <c r="P170" s="5"/>
      <c r="Q170" s="5"/>
      <c r="R170" s="5"/>
      <c r="S170" s="5"/>
      <c r="T170" s="5"/>
      <c r="U170" s="34"/>
      <c r="V170" s="20"/>
      <c r="W170" s="34"/>
      <c r="X170" s="20"/>
      <c r="Y170" s="5"/>
      <c r="Z170" s="5"/>
      <c r="AA170" s="5"/>
      <c r="AB170" s="5"/>
      <c r="AC170" s="34"/>
      <c r="AD170" s="34"/>
      <c r="AE170" s="152" t="str">
        <f t="shared" si="29"/>
        <v/>
      </c>
      <c r="AF170" s="53" t="str">
        <f t="shared" ca="1" si="23"/>
        <v>X</v>
      </c>
      <c r="AG170" s="56" t="s">
        <v>2973</v>
      </c>
      <c r="AH170" s="55"/>
      <c r="AI170" s="39"/>
      <c r="AJ170" s="61"/>
      <c r="AK170" s="181"/>
      <c r="AL170" s="55" t="str">
        <f t="shared" si="24"/>
        <v>O</v>
      </c>
      <c r="AM170" s="47"/>
      <c r="AN170" s="47"/>
      <c r="AO170" s="47"/>
      <c r="AP170" s="44"/>
    </row>
    <row r="171" spans="1:42" ht="18" customHeight="1" x14ac:dyDescent="0.3">
      <c r="A171" s="13">
        <f t="shared" si="26"/>
        <v>0</v>
      </c>
      <c r="B171" s="120">
        <f t="shared" si="20"/>
        <v>1</v>
      </c>
      <c r="C171" s="55" t="str">
        <f t="shared" si="21"/>
        <v>2015.08.16</v>
      </c>
      <c r="D171" s="47"/>
      <c r="E171" s="172"/>
      <c r="F171" s="177" t="str">
        <f t="shared" ca="1" si="22"/>
        <v>진주하씨 묘 한글 간찰의 문장종결법: 2015.08.16.(일) 게시예정</v>
      </c>
      <c r="G171" s="26">
        <f t="shared" si="25"/>
        <v>164</v>
      </c>
      <c r="H171" s="29">
        <f t="shared" si="28"/>
        <v>3</v>
      </c>
      <c r="I171" s="18">
        <f>I170</f>
        <v>42232</v>
      </c>
      <c r="J171" s="23" t="s">
        <v>275</v>
      </c>
      <c r="K171" s="23" t="s">
        <v>353</v>
      </c>
      <c r="L171" s="32"/>
      <c r="M171" s="20"/>
      <c r="N171" s="5"/>
      <c r="O171" s="5"/>
      <c r="P171" s="5"/>
      <c r="Q171" s="5"/>
      <c r="R171" s="5"/>
      <c r="S171" s="5"/>
      <c r="T171" s="5"/>
      <c r="U171" s="34"/>
      <c r="V171" s="20"/>
      <c r="W171" s="34"/>
      <c r="X171" s="20"/>
      <c r="Y171" s="5"/>
      <c r="Z171" s="5"/>
      <c r="AA171" s="5"/>
      <c r="AB171" s="5"/>
      <c r="AC171" s="34"/>
      <c r="AD171" s="34"/>
      <c r="AE171" s="152" t="str">
        <f t="shared" si="29"/>
        <v/>
      </c>
      <c r="AF171" s="53" t="str">
        <f t="shared" ca="1" si="23"/>
        <v>X</v>
      </c>
      <c r="AG171" s="56" t="str">
        <f t="shared" si="27"/>
        <v>지은이 찾을 수 없음</v>
      </c>
      <c r="AH171" s="55"/>
      <c r="AI171" s="39"/>
      <c r="AJ171" s="61"/>
      <c r="AK171" s="181" t="s">
        <v>2869</v>
      </c>
      <c r="AL171" s="55" t="str">
        <f t="shared" si="24"/>
        <v>O</v>
      </c>
      <c r="AM171" s="47"/>
      <c r="AN171" s="47"/>
      <c r="AO171" s="47"/>
      <c r="AP171" s="44"/>
    </row>
    <row r="172" spans="1:42" ht="18" customHeight="1" x14ac:dyDescent="0.3">
      <c r="A172" s="13">
        <f t="shared" si="26"/>
        <v>0</v>
      </c>
      <c r="B172" s="120">
        <f t="shared" si="20"/>
        <v>1</v>
      </c>
      <c r="C172" s="55" t="str">
        <f t="shared" si="21"/>
        <v>2015.08.16</v>
      </c>
      <c r="D172" s="47"/>
      <c r="E172" s="172"/>
      <c r="F172" s="177" t="str">
        <f t="shared" ca="1" si="22"/>
        <v>현대시의 모순어법 연구: 2015.08.16.(일) 게시예정</v>
      </c>
      <c r="G172" s="26">
        <f t="shared" si="25"/>
        <v>165</v>
      </c>
      <c r="H172" s="29">
        <f t="shared" si="28"/>
        <v>4</v>
      </c>
      <c r="I172" s="18">
        <f>I171</f>
        <v>42232</v>
      </c>
      <c r="J172" s="23" t="s">
        <v>277</v>
      </c>
      <c r="K172" s="23" t="s">
        <v>415</v>
      </c>
      <c r="L172" s="32" t="s">
        <v>276</v>
      </c>
      <c r="M172" s="20"/>
      <c r="N172" s="5"/>
      <c r="O172" s="5"/>
      <c r="P172" s="5"/>
      <c r="Q172" s="5"/>
      <c r="R172" s="5"/>
      <c r="S172" s="5"/>
      <c r="T172" s="5"/>
      <c r="U172" s="34"/>
      <c r="V172" s="20"/>
      <c r="W172" s="34"/>
      <c r="X172" s="20"/>
      <c r="Y172" s="5"/>
      <c r="Z172" s="5"/>
      <c r="AA172" s="5"/>
      <c r="AB172" s="5"/>
      <c r="AC172" s="34"/>
      <c r="AD172" s="34"/>
      <c r="AE172" s="152" t="str">
        <f t="shared" si="29"/>
        <v/>
      </c>
      <c r="AF172" s="53" t="str">
        <f t="shared" ca="1" si="23"/>
        <v>X</v>
      </c>
      <c r="AG172" s="56" t="str">
        <f t="shared" si="27"/>
        <v>미확인</v>
      </c>
      <c r="AH172" s="55"/>
      <c r="AI172" s="39"/>
      <c r="AJ172" s="61"/>
      <c r="AK172" s="181"/>
      <c r="AL172" s="55" t="str">
        <f t="shared" si="24"/>
        <v>O</v>
      </c>
      <c r="AM172" s="47"/>
      <c r="AN172" s="47"/>
      <c r="AO172" s="47"/>
      <c r="AP172" s="44"/>
    </row>
    <row r="173" spans="1:42" ht="18" customHeight="1" x14ac:dyDescent="0.3">
      <c r="A173" s="13">
        <f t="shared" si="26"/>
        <v>0</v>
      </c>
      <c r="B173" s="120">
        <f t="shared" si="20"/>
        <v>1</v>
      </c>
      <c r="C173" s="55" t="str">
        <f t="shared" si="21"/>
        <v>2015.08.17</v>
      </c>
      <c r="D173" s="47"/>
      <c r="E173" s="172"/>
      <c r="F173" s="177" t="str">
        <f t="shared" ca="1" si="22"/>
        <v>현대사회와 화법: 2015.08.17.(월) 게시예정</v>
      </c>
      <c r="G173" s="26">
        <f t="shared" si="25"/>
        <v>166</v>
      </c>
      <c r="H173" s="29">
        <f t="shared" si="28"/>
        <v>1</v>
      </c>
      <c r="I173" s="18">
        <f>I172+1</f>
        <v>42233</v>
      </c>
      <c r="J173" s="23" t="s">
        <v>444</v>
      </c>
      <c r="K173" s="23" t="s">
        <v>445</v>
      </c>
      <c r="L173" s="32"/>
      <c r="M173" s="20"/>
      <c r="N173" s="5"/>
      <c r="O173" s="5"/>
      <c r="P173" s="5"/>
      <c r="Q173" s="5"/>
      <c r="R173" s="5"/>
      <c r="S173" s="5"/>
      <c r="T173" s="5"/>
      <c r="U173" s="34"/>
      <c r="V173" s="20"/>
      <c r="W173" s="34"/>
      <c r="X173" s="20"/>
      <c r="Y173" s="5"/>
      <c r="Z173" s="5"/>
      <c r="AA173" s="5"/>
      <c r="AB173" s="5"/>
      <c r="AC173" s="34"/>
      <c r="AD173" s="34"/>
      <c r="AE173" s="152" t="str">
        <f t="shared" si="29"/>
        <v/>
      </c>
      <c r="AF173" s="53" t="str">
        <f t="shared" ca="1" si="23"/>
        <v>X</v>
      </c>
      <c r="AG173" s="56" t="str">
        <f t="shared" si="27"/>
        <v>지은이 찾을 수 없음</v>
      </c>
      <c r="AH173" s="55"/>
      <c r="AI173" s="39"/>
      <c r="AJ173" s="61"/>
      <c r="AK173" s="181" t="s">
        <v>2821</v>
      </c>
      <c r="AL173" s="55" t="str">
        <f t="shared" si="24"/>
        <v>O</v>
      </c>
      <c r="AM173" s="47"/>
      <c r="AN173" s="47"/>
      <c r="AO173" s="47"/>
      <c r="AP173" s="44"/>
    </row>
    <row r="174" spans="1:42" ht="18" customHeight="1" x14ac:dyDescent="0.3">
      <c r="A174" s="13">
        <f t="shared" si="26"/>
        <v>0</v>
      </c>
      <c r="B174" s="120">
        <f t="shared" si="20"/>
        <v>1</v>
      </c>
      <c r="C174" s="55" t="str">
        <f t="shared" si="21"/>
        <v>2015.08.17</v>
      </c>
      <c r="D174" s="47"/>
      <c r="E174" s="172"/>
      <c r="F174" s="177" t="str">
        <f t="shared" ca="1" si="22"/>
        <v>현대국어의 주제어에 대한 연구: 2015.08.17.(월) 게시예정</v>
      </c>
      <c r="G174" s="26">
        <f t="shared" si="25"/>
        <v>167</v>
      </c>
      <c r="H174" s="29">
        <f t="shared" si="28"/>
        <v>2</v>
      </c>
      <c r="I174" s="18">
        <f>I173</f>
        <v>42233</v>
      </c>
      <c r="J174" s="23" t="s">
        <v>446</v>
      </c>
      <c r="K174" s="23" t="s">
        <v>1953</v>
      </c>
      <c r="L174" s="32"/>
      <c r="M174" s="20"/>
      <c r="N174" s="5"/>
      <c r="O174" s="5"/>
      <c r="P174" s="5"/>
      <c r="Q174" s="5"/>
      <c r="R174" s="5"/>
      <c r="S174" s="5"/>
      <c r="T174" s="5" t="s">
        <v>447</v>
      </c>
      <c r="U174" s="34"/>
      <c r="V174" s="20"/>
      <c r="W174" s="34"/>
      <c r="X174" s="20"/>
      <c r="Y174" s="5"/>
      <c r="Z174" s="5"/>
      <c r="AA174" s="5"/>
      <c r="AB174" s="5"/>
      <c r="AC174" s="34"/>
      <c r="AD174" s="34"/>
      <c r="AE174" s="152" t="str">
        <f t="shared" si="29"/>
        <v/>
      </c>
      <c r="AF174" s="53" t="str">
        <f t="shared" ca="1" si="23"/>
        <v>X</v>
      </c>
      <c r="AG174" s="56" t="str">
        <f t="shared" si="27"/>
        <v>미확인</v>
      </c>
      <c r="AH174" s="55"/>
      <c r="AI174" s="39"/>
      <c r="AJ174" s="61"/>
      <c r="AK174" s="181"/>
      <c r="AL174" s="55" t="str">
        <f t="shared" si="24"/>
        <v>O</v>
      </c>
      <c r="AM174" s="47"/>
      <c r="AN174" s="47"/>
      <c r="AO174" s="47"/>
      <c r="AP174" s="44"/>
    </row>
    <row r="175" spans="1:42" ht="18" customHeight="1" x14ac:dyDescent="0.3">
      <c r="A175" s="13">
        <f t="shared" si="26"/>
        <v>0</v>
      </c>
      <c r="B175" s="120">
        <f t="shared" si="20"/>
        <v>1</v>
      </c>
      <c r="C175" s="55" t="str">
        <f t="shared" si="21"/>
        <v>2015.08.17</v>
      </c>
      <c r="D175" s="47"/>
      <c r="E175" s="172"/>
      <c r="F175" s="177" t="str">
        <f t="shared" ca="1" si="22"/>
        <v>현대국어 활용에 나타나는 매개모음 연구: 2015.08.17.(월) 게시예정</v>
      </c>
      <c r="G175" s="26">
        <f t="shared" si="25"/>
        <v>168</v>
      </c>
      <c r="H175" s="29">
        <f t="shared" si="28"/>
        <v>3</v>
      </c>
      <c r="I175" s="18">
        <f>I174</f>
        <v>42233</v>
      </c>
      <c r="J175" s="23" t="s">
        <v>449</v>
      </c>
      <c r="K175" s="23" t="s">
        <v>450</v>
      </c>
      <c r="L175" s="32" t="s">
        <v>448</v>
      </c>
      <c r="M175" s="20"/>
      <c r="N175" s="5"/>
      <c r="O175" s="5"/>
      <c r="P175" s="5"/>
      <c r="Q175" s="5"/>
      <c r="R175" s="5"/>
      <c r="S175" s="5"/>
      <c r="T175" s="5"/>
      <c r="U175" s="34"/>
      <c r="V175" s="20"/>
      <c r="W175" s="34"/>
      <c r="X175" s="20"/>
      <c r="Y175" s="5"/>
      <c r="Z175" s="5"/>
      <c r="AA175" s="5"/>
      <c r="AB175" s="5"/>
      <c r="AC175" s="34"/>
      <c r="AD175" s="34"/>
      <c r="AE175" s="152" t="str">
        <f t="shared" si="29"/>
        <v/>
      </c>
      <c r="AF175" s="53" t="str">
        <f t="shared" ca="1" si="23"/>
        <v>X</v>
      </c>
      <c r="AG175" s="56" t="str">
        <f t="shared" si="27"/>
        <v>미확인</v>
      </c>
      <c r="AH175" s="55"/>
      <c r="AI175" s="39"/>
      <c r="AJ175" s="61"/>
      <c r="AK175" s="181"/>
      <c r="AL175" s="55" t="str">
        <f t="shared" si="24"/>
        <v>O</v>
      </c>
      <c r="AM175" s="47"/>
      <c r="AN175" s="47"/>
      <c r="AO175" s="47"/>
      <c r="AP175" s="44"/>
    </row>
    <row r="176" spans="1:42" ht="18" customHeight="1" x14ac:dyDescent="0.3">
      <c r="A176" s="13">
        <f t="shared" si="26"/>
        <v>0</v>
      </c>
      <c r="B176" s="120">
        <f t="shared" si="20"/>
        <v>1</v>
      </c>
      <c r="C176" s="55" t="str">
        <f t="shared" si="21"/>
        <v>2015.08.17</v>
      </c>
      <c r="D176" s="47"/>
      <c r="E176" s="172"/>
      <c r="F176" s="177" t="str">
        <f t="shared" ca="1" si="22"/>
        <v>현대 국어의 경음화 현상: 2015.08.17.(월) 게시예정</v>
      </c>
      <c r="G176" s="26">
        <f t="shared" si="25"/>
        <v>169</v>
      </c>
      <c r="H176" s="29">
        <f t="shared" si="28"/>
        <v>4</v>
      </c>
      <c r="I176" s="18">
        <f>I175</f>
        <v>42233</v>
      </c>
      <c r="J176" s="23" t="s">
        <v>455</v>
      </c>
      <c r="K176" s="23" t="s">
        <v>456</v>
      </c>
      <c r="L176" s="32" t="s">
        <v>454</v>
      </c>
      <c r="M176" s="20"/>
      <c r="N176" s="5"/>
      <c r="O176" s="5"/>
      <c r="P176" s="5"/>
      <c r="Q176" s="5"/>
      <c r="R176" s="5"/>
      <c r="S176" s="5"/>
      <c r="T176" s="5"/>
      <c r="U176" s="34"/>
      <c r="V176" s="20"/>
      <c r="W176" s="34"/>
      <c r="X176" s="20"/>
      <c r="Y176" s="5"/>
      <c r="Z176" s="5"/>
      <c r="AA176" s="5"/>
      <c r="AB176" s="5"/>
      <c r="AC176" s="34"/>
      <c r="AD176" s="34"/>
      <c r="AE176" s="152" t="str">
        <f t="shared" si="29"/>
        <v/>
      </c>
      <c r="AF176" s="53" t="str">
        <f t="shared" ca="1" si="23"/>
        <v>X</v>
      </c>
      <c r="AG176" s="56" t="str">
        <f t="shared" si="27"/>
        <v>미확인</v>
      </c>
      <c r="AH176" s="55"/>
      <c r="AI176" s="39"/>
      <c r="AJ176" s="61"/>
      <c r="AK176" s="181"/>
      <c r="AL176" s="55" t="str">
        <f t="shared" si="24"/>
        <v>O</v>
      </c>
      <c r="AM176" s="47"/>
      <c r="AN176" s="47"/>
      <c r="AO176" s="47"/>
      <c r="AP176" s="44"/>
    </row>
    <row r="177" spans="1:42" ht="18" customHeight="1" x14ac:dyDescent="0.3">
      <c r="A177" s="13">
        <f t="shared" si="26"/>
        <v>0</v>
      </c>
      <c r="B177" s="120">
        <f t="shared" si="20"/>
        <v>1</v>
      </c>
      <c r="C177" s="55" t="str">
        <f t="shared" si="21"/>
        <v>2015.08.18</v>
      </c>
      <c r="D177" s="47"/>
      <c r="E177" s="172"/>
      <c r="F177" s="177" t="str">
        <f t="shared" ca="1" si="22"/>
        <v>향약구급방: 2015.08.18.(화) 게시예정</v>
      </c>
      <c r="G177" s="26">
        <f t="shared" si="25"/>
        <v>170</v>
      </c>
      <c r="H177" s="29">
        <f t="shared" si="28"/>
        <v>1</v>
      </c>
      <c r="I177" s="18">
        <f>I176+1</f>
        <v>42234</v>
      </c>
      <c r="J177" s="23" t="s">
        <v>458</v>
      </c>
      <c r="K177" s="23" t="s">
        <v>457</v>
      </c>
      <c r="L177" s="32" t="s">
        <v>459</v>
      </c>
      <c r="M177" s="20"/>
      <c r="N177" s="5"/>
      <c r="O177" s="5"/>
      <c r="P177" s="5"/>
      <c r="Q177" s="5"/>
      <c r="R177" s="5"/>
      <c r="S177" s="5"/>
      <c r="T177" s="5"/>
      <c r="U177" s="34"/>
      <c r="V177" s="20"/>
      <c r="W177" s="34"/>
      <c r="X177" s="20"/>
      <c r="Y177" s="5"/>
      <c r="Z177" s="5"/>
      <c r="AA177" s="5"/>
      <c r="AB177" s="5"/>
      <c r="AC177" s="34"/>
      <c r="AD177" s="34"/>
      <c r="AE177" s="152" t="str">
        <f t="shared" si="29"/>
        <v/>
      </c>
      <c r="AF177" s="53" t="str">
        <f t="shared" ca="1" si="23"/>
        <v>X</v>
      </c>
      <c r="AG177" s="56">
        <v>42230</v>
      </c>
      <c r="AH177" s="55" t="s">
        <v>2794</v>
      </c>
      <c r="AI177" s="39"/>
      <c r="AJ177" s="61"/>
      <c r="AK177" s="181"/>
      <c r="AL177" s="55" t="str">
        <f t="shared" si="24"/>
        <v>O</v>
      </c>
      <c r="AM177" s="47"/>
      <c r="AN177" s="47"/>
      <c r="AO177" s="47"/>
      <c r="AP177" s="44"/>
    </row>
    <row r="178" spans="1:42" ht="18" customHeight="1" x14ac:dyDescent="0.3">
      <c r="A178" s="13">
        <f t="shared" si="26"/>
        <v>0</v>
      </c>
      <c r="B178" s="120">
        <f t="shared" si="20"/>
        <v>1</v>
      </c>
      <c r="C178" s="55" t="str">
        <f t="shared" si="21"/>
        <v>2015.08.18</v>
      </c>
      <c r="D178" s="47"/>
      <c r="E178" s="172"/>
      <c r="F178" s="177" t="str">
        <f t="shared" ca="1" si="22"/>
        <v>'향가의 향찰 해독'에 대하여: 2015.08.18.(화) 게시예정</v>
      </c>
      <c r="G178" s="26">
        <f t="shared" si="25"/>
        <v>171</v>
      </c>
      <c r="H178" s="29">
        <f t="shared" si="28"/>
        <v>2</v>
      </c>
      <c r="I178" s="18">
        <f>I177</f>
        <v>42234</v>
      </c>
      <c r="J178" s="24" t="s">
        <v>2408</v>
      </c>
      <c r="K178" s="23" t="s">
        <v>460</v>
      </c>
      <c r="L178" s="32"/>
      <c r="M178" s="20"/>
      <c r="N178" s="5"/>
      <c r="O178" s="5"/>
      <c r="P178" s="5"/>
      <c r="Q178" s="5"/>
      <c r="R178" s="5" t="s">
        <v>461</v>
      </c>
      <c r="S178" s="5"/>
      <c r="T178" s="5"/>
      <c r="U178" s="34"/>
      <c r="V178" s="20"/>
      <c r="W178" s="34"/>
      <c r="X178" s="20"/>
      <c r="Y178" s="5"/>
      <c r="Z178" s="5"/>
      <c r="AA178" s="5"/>
      <c r="AB178" s="5"/>
      <c r="AC178" s="34"/>
      <c r="AD178" s="34"/>
      <c r="AE178" s="152" t="str">
        <f t="shared" si="29"/>
        <v/>
      </c>
      <c r="AF178" s="53" t="str">
        <f t="shared" ca="1" si="23"/>
        <v>X</v>
      </c>
      <c r="AG178" s="56" t="str">
        <f t="shared" si="27"/>
        <v>미확인</v>
      </c>
      <c r="AH178" s="55"/>
      <c r="AI178" s="39"/>
      <c r="AJ178" s="61"/>
      <c r="AK178" s="181"/>
      <c r="AL178" s="55" t="str">
        <f t="shared" si="24"/>
        <v>O</v>
      </c>
      <c r="AM178" s="47"/>
      <c r="AN178" s="47"/>
      <c r="AO178" s="47"/>
      <c r="AP178" s="44"/>
    </row>
    <row r="179" spans="1:42" ht="18" customHeight="1" x14ac:dyDescent="0.3">
      <c r="A179" s="13">
        <f t="shared" si="26"/>
        <v>0</v>
      </c>
      <c r="B179" s="120">
        <f t="shared" si="20"/>
        <v>1</v>
      </c>
      <c r="C179" s="55" t="str">
        <f t="shared" si="21"/>
        <v>2015.08.18</v>
      </c>
      <c r="D179" s="47"/>
      <c r="E179" s="172"/>
      <c r="F179" s="177" t="str">
        <f t="shared" ca="1" si="22"/>
        <v>향가: 2015.08.18.(화) 게시예정</v>
      </c>
      <c r="G179" s="26">
        <f t="shared" si="25"/>
        <v>172</v>
      </c>
      <c r="H179" s="29">
        <f t="shared" si="28"/>
        <v>3</v>
      </c>
      <c r="I179" s="18">
        <f>I178</f>
        <v>42234</v>
      </c>
      <c r="J179" s="23" t="s">
        <v>468</v>
      </c>
      <c r="K179" s="23" t="s">
        <v>462</v>
      </c>
      <c r="L179" s="32" t="s">
        <v>464</v>
      </c>
      <c r="M179" s="20"/>
      <c r="N179" s="5" t="s">
        <v>467</v>
      </c>
      <c r="O179" s="5"/>
      <c r="P179" s="5"/>
      <c r="Q179" s="5"/>
      <c r="R179" s="5"/>
      <c r="S179" s="5"/>
      <c r="T179" s="5"/>
      <c r="U179" s="34" t="s">
        <v>465</v>
      </c>
      <c r="V179" s="20" t="s">
        <v>463</v>
      </c>
      <c r="W179" s="34"/>
      <c r="X179" s="20"/>
      <c r="Y179" s="5"/>
      <c r="Z179" s="5"/>
      <c r="AA179" s="5"/>
      <c r="AB179" s="5"/>
      <c r="AC179" s="34"/>
      <c r="AD179" s="34"/>
      <c r="AE179" s="152">
        <f t="shared" si="29"/>
        <v>4</v>
      </c>
      <c r="AF179" s="53" t="str">
        <f t="shared" ca="1" si="23"/>
        <v>X</v>
      </c>
      <c r="AG179" s="56" t="str">
        <f t="shared" si="27"/>
        <v>미확인</v>
      </c>
      <c r="AH179" s="55"/>
      <c r="AI179" s="39"/>
      <c r="AJ179" s="61"/>
      <c r="AK179" s="181"/>
      <c r="AL179" s="55" t="str">
        <f t="shared" si="24"/>
        <v>O</v>
      </c>
      <c r="AM179" s="47"/>
      <c r="AN179" s="47"/>
      <c r="AO179" s="47"/>
      <c r="AP179" s="44"/>
    </row>
    <row r="180" spans="1:42" ht="18" customHeight="1" x14ac:dyDescent="0.3">
      <c r="A180" s="13">
        <f t="shared" si="26"/>
        <v>0</v>
      </c>
      <c r="B180" s="120">
        <f t="shared" si="20"/>
        <v>1</v>
      </c>
      <c r="C180" s="55" t="str">
        <f t="shared" si="21"/>
        <v>2015.08.18</v>
      </c>
      <c r="D180" s="47"/>
      <c r="E180" s="172"/>
      <c r="F180" s="177" t="str">
        <f t="shared" ca="1" si="22"/>
        <v>향가 장르고(1): 2015.08.18.(화) 게시예정</v>
      </c>
      <c r="G180" s="26">
        <f t="shared" si="25"/>
        <v>173</v>
      </c>
      <c r="H180" s="29">
        <f t="shared" si="28"/>
        <v>4</v>
      </c>
      <c r="I180" s="18">
        <f>I179</f>
        <v>42234</v>
      </c>
      <c r="J180" s="23" t="s">
        <v>470</v>
      </c>
      <c r="K180" s="23" t="s">
        <v>469</v>
      </c>
      <c r="L180" s="32"/>
      <c r="M180" s="20"/>
      <c r="N180" s="5"/>
      <c r="O180" s="5"/>
      <c r="P180" s="5"/>
      <c r="Q180" s="5"/>
      <c r="R180" s="5"/>
      <c r="S180" s="5"/>
      <c r="T180" s="5"/>
      <c r="U180" s="34" t="s">
        <v>472</v>
      </c>
      <c r="V180" s="20"/>
      <c r="W180" s="34"/>
      <c r="X180" s="20"/>
      <c r="Y180" s="5"/>
      <c r="Z180" s="5"/>
      <c r="AA180" s="5"/>
      <c r="AB180" s="5"/>
      <c r="AC180" s="34"/>
      <c r="AD180" s="34"/>
      <c r="AE180" s="152" t="str">
        <f t="shared" si="29"/>
        <v/>
      </c>
      <c r="AF180" s="53" t="str">
        <f t="shared" ca="1" si="23"/>
        <v>X</v>
      </c>
      <c r="AG180" s="56" t="str">
        <f t="shared" si="27"/>
        <v>미확인</v>
      </c>
      <c r="AH180" s="55"/>
      <c r="AI180" s="39"/>
      <c r="AJ180" s="61"/>
      <c r="AK180" s="181"/>
      <c r="AL180" s="55" t="str">
        <f t="shared" si="24"/>
        <v>O</v>
      </c>
      <c r="AM180" s="47"/>
      <c r="AN180" s="47"/>
      <c r="AO180" s="47"/>
      <c r="AP180" s="44"/>
    </row>
    <row r="181" spans="1:42" ht="18" customHeight="1" x14ac:dyDescent="0.3">
      <c r="A181" s="13">
        <f t="shared" si="26"/>
        <v>0</v>
      </c>
      <c r="B181" s="120">
        <f t="shared" si="20"/>
        <v>1</v>
      </c>
      <c r="C181" s="55" t="str">
        <f t="shared" si="21"/>
        <v>2015.08.19</v>
      </c>
      <c r="D181" s="47"/>
      <c r="E181" s="172"/>
      <c r="F181" s="177" t="str">
        <f t="shared" ca="1" si="22"/>
        <v>향가 용자례 찾아보기: 2015.08.19.(수) 게시예정</v>
      </c>
      <c r="G181" s="26">
        <f t="shared" si="25"/>
        <v>174</v>
      </c>
      <c r="H181" s="29">
        <f t="shared" si="28"/>
        <v>1</v>
      </c>
      <c r="I181" s="18">
        <f>I180+1</f>
        <v>42235</v>
      </c>
      <c r="J181" s="23" t="s">
        <v>474</v>
      </c>
      <c r="K181" s="23" t="s">
        <v>473</v>
      </c>
      <c r="L181" s="32"/>
      <c r="M181" s="20"/>
      <c r="N181" s="5" t="s">
        <v>466</v>
      </c>
      <c r="O181" s="5"/>
      <c r="P181" s="5"/>
      <c r="Q181" s="5"/>
      <c r="R181" s="5"/>
      <c r="S181" s="5"/>
      <c r="T181" s="5"/>
      <c r="U181" s="34" t="s">
        <v>465</v>
      </c>
      <c r="V181" s="20"/>
      <c r="W181" s="34"/>
      <c r="X181" s="20"/>
      <c r="Y181" s="5"/>
      <c r="Z181" s="5"/>
      <c r="AA181" s="5"/>
      <c r="AB181" s="5"/>
      <c r="AC181" s="34"/>
      <c r="AD181" s="34"/>
      <c r="AE181" s="152">
        <f t="shared" si="29"/>
        <v>2</v>
      </c>
      <c r="AF181" s="53" t="str">
        <f t="shared" ca="1" si="23"/>
        <v>X</v>
      </c>
      <c r="AG181" s="56" t="str">
        <f t="shared" si="27"/>
        <v>미확인</v>
      </c>
      <c r="AH181" s="55"/>
      <c r="AI181" s="39"/>
      <c r="AJ181" s="61"/>
      <c r="AK181" s="181"/>
      <c r="AL181" s="55" t="str">
        <f t="shared" si="24"/>
        <v>O</v>
      </c>
      <c r="AM181" s="47"/>
      <c r="AN181" s="47"/>
      <c r="AO181" s="47"/>
      <c r="AP181" s="44"/>
    </row>
    <row r="182" spans="1:42" ht="18" customHeight="1" x14ac:dyDescent="0.3">
      <c r="A182" s="13">
        <f t="shared" si="26"/>
        <v>0</v>
      </c>
      <c r="B182" s="120">
        <f t="shared" si="20"/>
        <v>1</v>
      </c>
      <c r="C182" s="55" t="str">
        <f t="shared" si="21"/>
        <v>2015.08.19</v>
      </c>
      <c r="D182" s="47"/>
      <c r="E182" s="172"/>
      <c r="F182" s="177" t="str">
        <f t="shared" ca="1" si="22"/>
        <v>향가 26수: 2015.08.19.(수) 게시예정</v>
      </c>
      <c r="G182" s="26">
        <f t="shared" si="25"/>
        <v>175</v>
      </c>
      <c r="H182" s="29">
        <f t="shared" si="28"/>
        <v>2</v>
      </c>
      <c r="I182" s="18">
        <f>I181</f>
        <v>42235</v>
      </c>
      <c r="J182" s="23" t="s">
        <v>476</v>
      </c>
      <c r="K182" s="23" t="s">
        <v>475</v>
      </c>
      <c r="L182" s="32"/>
      <c r="M182" s="20"/>
      <c r="N182" s="5"/>
      <c r="O182" s="5"/>
      <c r="P182" s="5"/>
      <c r="Q182" s="5"/>
      <c r="R182" s="5"/>
      <c r="S182" s="5"/>
      <c r="T182" s="5"/>
      <c r="U182" s="34"/>
      <c r="V182" s="20"/>
      <c r="W182" s="34"/>
      <c r="X182" s="20"/>
      <c r="Y182" s="5"/>
      <c r="Z182" s="5"/>
      <c r="AA182" s="5"/>
      <c r="AB182" s="5"/>
      <c r="AC182" s="34"/>
      <c r="AD182" s="34"/>
      <c r="AE182" s="152" t="str">
        <f t="shared" si="29"/>
        <v/>
      </c>
      <c r="AF182" s="53" t="str">
        <f t="shared" ca="1" si="23"/>
        <v>X</v>
      </c>
      <c r="AG182" s="56" t="str">
        <f t="shared" si="27"/>
        <v>지은이 찾을 수 없음</v>
      </c>
      <c r="AH182" s="55"/>
      <c r="AI182" s="39"/>
      <c r="AJ182" s="61"/>
      <c r="AK182" s="123" t="s">
        <v>2907</v>
      </c>
      <c r="AL182" s="55" t="str">
        <f t="shared" si="24"/>
        <v>O</v>
      </c>
      <c r="AM182" s="47"/>
      <c r="AN182" s="47"/>
      <c r="AO182" s="47"/>
      <c r="AP182" s="44"/>
    </row>
    <row r="183" spans="1:42" ht="18" customHeight="1" x14ac:dyDescent="0.3">
      <c r="A183" s="13">
        <f t="shared" si="26"/>
        <v>0</v>
      </c>
      <c r="B183" s="120">
        <f t="shared" si="20"/>
        <v>1</v>
      </c>
      <c r="C183" s="55" t="str">
        <f t="shared" si="21"/>
        <v>2015.08.19</v>
      </c>
      <c r="D183" s="47"/>
      <c r="E183" s="172"/>
      <c r="F183" s="177" t="str">
        <f t="shared" ca="1" si="22"/>
        <v>합성어란 무엇인가: 2015.08.19.(수) 게시예정</v>
      </c>
      <c r="G183" s="26">
        <f t="shared" si="25"/>
        <v>176</v>
      </c>
      <c r="H183" s="29">
        <f t="shared" si="28"/>
        <v>3</v>
      </c>
      <c r="I183" s="18">
        <f>I182</f>
        <v>42235</v>
      </c>
      <c r="J183" s="23" t="s">
        <v>478</v>
      </c>
      <c r="K183" s="23" t="s">
        <v>477</v>
      </c>
      <c r="L183" s="32"/>
      <c r="M183" s="20"/>
      <c r="N183" s="5"/>
      <c r="O183" s="5"/>
      <c r="P183" s="5"/>
      <c r="Q183" s="5"/>
      <c r="R183" s="5"/>
      <c r="S183" s="5"/>
      <c r="T183" s="5"/>
      <c r="U183" s="34"/>
      <c r="V183" s="20"/>
      <c r="W183" s="34"/>
      <c r="X183" s="20"/>
      <c r="Y183" s="5"/>
      <c r="Z183" s="5"/>
      <c r="AA183" s="5"/>
      <c r="AB183" s="5"/>
      <c r="AC183" s="34"/>
      <c r="AD183" s="34"/>
      <c r="AE183" s="152" t="str">
        <f t="shared" si="29"/>
        <v/>
      </c>
      <c r="AF183" s="53" t="str">
        <f t="shared" ca="1" si="23"/>
        <v>X</v>
      </c>
      <c r="AG183" s="56" t="str">
        <f t="shared" si="27"/>
        <v>지은이 찾을 수 없음</v>
      </c>
      <c r="AH183" s="55"/>
      <c r="AI183" s="39"/>
      <c r="AJ183" s="61"/>
      <c r="AK183" s="181"/>
      <c r="AL183" s="55" t="str">
        <f t="shared" si="24"/>
        <v>O</v>
      </c>
      <c r="AM183" s="47"/>
      <c r="AN183" s="47"/>
      <c r="AO183" s="47"/>
      <c r="AP183" s="44"/>
    </row>
    <row r="184" spans="1:42" ht="18" customHeight="1" x14ac:dyDescent="0.3">
      <c r="A184" s="13">
        <f t="shared" si="26"/>
        <v>0</v>
      </c>
      <c r="B184" s="120">
        <f t="shared" si="20"/>
        <v>1</v>
      </c>
      <c r="C184" s="55" t="str">
        <f t="shared" si="21"/>
        <v>2015.08.19</v>
      </c>
      <c r="D184" s="47"/>
      <c r="E184" s="172"/>
      <c r="F184" s="177" t="str">
        <f t="shared" ca="1" si="22"/>
        <v>한자어의 의미론: 2015.08.19.(수) 게시예정</v>
      </c>
      <c r="G184" s="26">
        <f t="shared" si="25"/>
        <v>177</v>
      </c>
      <c r="H184" s="29">
        <f t="shared" si="28"/>
        <v>4</v>
      </c>
      <c r="I184" s="18">
        <f>I183</f>
        <v>42235</v>
      </c>
      <c r="J184" s="23" t="s">
        <v>480</v>
      </c>
      <c r="K184" s="23" t="s">
        <v>479</v>
      </c>
      <c r="L184" s="32" t="s">
        <v>274</v>
      </c>
      <c r="M184" s="20"/>
      <c r="N184" s="5"/>
      <c r="O184" s="5"/>
      <c r="P184" s="5"/>
      <c r="Q184" s="5"/>
      <c r="R184" s="5"/>
      <c r="S184" s="5"/>
      <c r="T184" s="5"/>
      <c r="U184" s="34"/>
      <c r="V184" s="20"/>
      <c r="W184" s="34"/>
      <c r="X184" s="20"/>
      <c r="Y184" s="5"/>
      <c r="Z184" s="5"/>
      <c r="AA184" s="5"/>
      <c r="AB184" s="5"/>
      <c r="AC184" s="34"/>
      <c r="AD184" s="34"/>
      <c r="AE184" s="152" t="str">
        <f t="shared" si="29"/>
        <v/>
      </c>
      <c r="AF184" s="53" t="str">
        <f t="shared" ca="1" si="23"/>
        <v>X</v>
      </c>
      <c r="AG184" s="56" t="s">
        <v>2973</v>
      </c>
      <c r="AH184" s="55"/>
      <c r="AI184" s="39"/>
      <c r="AJ184" s="61"/>
      <c r="AK184" s="181"/>
      <c r="AL184" s="55" t="str">
        <f t="shared" si="24"/>
        <v>O</v>
      </c>
      <c r="AM184" s="47"/>
      <c r="AN184" s="47"/>
      <c r="AO184" s="47"/>
      <c r="AP184" s="44"/>
    </row>
    <row r="185" spans="1:42" s="170" customFormat="1" ht="18" customHeight="1" x14ac:dyDescent="0.3">
      <c r="A185" s="154">
        <f t="shared" si="26"/>
        <v>0</v>
      </c>
      <c r="B185" s="120">
        <f t="shared" si="20"/>
        <v>1</v>
      </c>
      <c r="C185" s="55" t="str">
        <f t="shared" si="21"/>
        <v>2015.08.20</v>
      </c>
      <c r="D185" s="47"/>
      <c r="E185" s="172"/>
      <c r="F185" s="177" t="str">
        <f t="shared" ca="1" si="22"/>
        <v>한자어 첫 음절 긴소리 판단 자료: 2015.08.20.(목) 게시예정</v>
      </c>
      <c r="G185" s="155">
        <f t="shared" si="25"/>
        <v>178</v>
      </c>
      <c r="H185" s="29">
        <f t="shared" si="28"/>
        <v>1</v>
      </c>
      <c r="I185" s="156">
        <f>I184+1</f>
        <v>42236</v>
      </c>
      <c r="J185" s="158" t="s">
        <v>482</v>
      </c>
      <c r="K185" s="158" t="s">
        <v>481</v>
      </c>
      <c r="L185" s="159" t="s">
        <v>2141</v>
      </c>
      <c r="M185" s="160"/>
      <c r="N185" s="161"/>
      <c r="O185" s="161"/>
      <c r="P185" s="161"/>
      <c r="Q185" s="161"/>
      <c r="R185" s="161"/>
      <c r="S185" s="161"/>
      <c r="T185" s="161"/>
      <c r="U185" s="162"/>
      <c r="V185" s="160"/>
      <c r="W185" s="162"/>
      <c r="X185" s="160"/>
      <c r="Y185" s="161"/>
      <c r="Z185" s="161"/>
      <c r="AA185" s="161"/>
      <c r="AB185" s="161"/>
      <c r="AC185" s="162"/>
      <c r="AD185" s="162"/>
      <c r="AE185" s="163" t="str">
        <f t="shared" si="29"/>
        <v/>
      </c>
      <c r="AF185" s="164" t="str">
        <f t="shared" ca="1" si="23"/>
        <v>X</v>
      </c>
      <c r="AG185" s="56">
        <v>42230</v>
      </c>
      <c r="AH185" s="55" t="s">
        <v>2953</v>
      </c>
      <c r="AI185" s="166"/>
      <c r="AJ185" s="167"/>
      <c r="AK185" s="184"/>
      <c r="AL185" s="165" t="str">
        <f t="shared" si="24"/>
        <v>O</v>
      </c>
      <c r="AM185" s="168"/>
      <c r="AN185" s="168"/>
      <c r="AO185" s="168"/>
      <c r="AP185" s="169"/>
    </row>
    <row r="186" spans="1:42" ht="18" customHeight="1" x14ac:dyDescent="0.3">
      <c r="A186" s="13">
        <f t="shared" si="26"/>
        <v>0</v>
      </c>
      <c r="B186" s="120">
        <f t="shared" si="20"/>
        <v>1</v>
      </c>
      <c r="C186" s="55" t="str">
        <f t="shared" si="21"/>
        <v>2015.08.20</v>
      </c>
      <c r="D186" s="47"/>
      <c r="E186" s="172"/>
      <c r="F186" s="177" t="str">
        <f t="shared" ca="1" si="22"/>
        <v>한일 태양제 설화의 성격 비교: 2015.08.20.(목) 게시예정</v>
      </c>
      <c r="G186" s="26">
        <f t="shared" si="25"/>
        <v>179</v>
      </c>
      <c r="H186" s="29">
        <f t="shared" si="28"/>
        <v>2</v>
      </c>
      <c r="I186" s="18">
        <f>I185</f>
        <v>42236</v>
      </c>
      <c r="J186" s="23" t="s">
        <v>484</v>
      </c>
      <c r="K186" s="23" t="s">
        <v>483</v>
      </c>
      <c r="L186" s="32"/>
      <c r="M186" s="20"/>
      <c r="N186" s="5"/>
      <c r="O186" s="5"/>
      <c r="P186" s="5"/>
      <c r="Q186" s="5"/>
      <c r="R186" s="5"/>
      <c r="S186" s="5"/>
      <c r="T186" s="5"/>
      <c r="U186" s="34" t="s">
        <v>471</v>
      </c>
      <c r="V186" s="20"/>
      <c r="W186" s="34"/>
      <c r="X186" s="20"/>
      <c r="Y186" s="5"/>
      <c r="Z186" s="5"/>
      <c r="AA186" s="5"/>
      <c r="AB186" s="5"/>
      <c r="AC186" s="34"/>
      <c r="AD186" s="34"/>
      <c r="AE186" s="152" t="str">
        <f t="shared" si="29"/>
        <v/>
      </c>
      <c r="AF186" s="53" t="str">
        <f t="shared" ca="1" si="23"/>
        <v>X</v>
      </c>
      <c r="AG186" s="56" t="str">
        <f t="shared" si="27"/>
        <v>미확인</v>
      </c>
      <c r="AH186" s="55"/>
      <c r="AI186" s="39"/>
      <c r="AJ186" s="61"/>
      <c r="AK186" s="181"/>
      <c r="AL186" s="55" t="str">
        <f t="shared" si="24"/>
        <v>O</v>
      </c>
      <c r="AM186" s="47"/>
      <c r="AN186" s="47"/>
      <c r="AO186" s="47"/>
      <c r="AP186" s="44"/>
    </row>
    <row r="187" spans="1:42" ht="18" customHeight="1" x14ac:dyDescent="0.3">
      <c r="A187" s="13">
        <f>IF(ISBLANK(J187),"",0)</f>
        <v>0</v>
      </c>
      <c r="B187" s="120">
        <f t="shared" si="20"/>
        <v>1</v>
      </c>
      <c r="C187" s="55" t="str">
        <f t="shared" si="21"/>
        <v>2015.08.20</v>
      </c>
      <c r="D187" s="47"/>
      <c r="E187" s="172"/>
      <c r="F187" s="177" t="str">
        <f t="shared" ca="1" si="22"/>
        <v>사람이름 뜻풀이: 2015.08.20.(목) 게시예정</v>
      </c>
      <c r="G187" s="26">
        <f t="shared" si="25"/>
        <v>180</v>
      </c>
      <c r="H187" s="29">
        <f t="shared" si="28"/>
        <v>3</v>
      </c>
      <c r="I187" s="18">
        <f>I186</f>
        <v>42236</v>
      </c>
      <c r="J187" s="23" t="s">
        <v>490</v>
      </c>
      <c r="K187" s="23" t="s">
        <v>489</v>
      </c>
      <c r="L187" s="32" t="s">
        <v>103</v>
      </c>
      <c r="M187" s="20" t="s">
        <v>487</v>
      </c>
      <c r="N187" s="5"/>
      <c r="O187" s="5"/>
      <c r="P187" s="5"/>
      <c r="Q187" s="5"/>
      <c r="R187" s="5"/>
      <c r="S187" s="5"/>
      <c r="T187" s="5" t="s">
        <v>488</v>
      </c>
      <c r="U187" s="34"/>
      <c r="V187" s="20"/>
      <c r="W187" s="34"/>
      <c r="X187" s="20"/>
      <c r="Y187" s="5"/>
      <c r="Z187" s="5"/>
      <c r="AA187" s="5"/>
      <c r="AB187" s="5"/>
      <c r="AC187" s="34"/>
      <c r="AD187" s="34"/>
      <c r="AE187" s="152">
        <f t="shared" si="29"/>
        <v>3</v>
      </c>
      <c r="AF187" s="53" t="str">
        <f t="shared" ca="1" si="23"/>
        <v>X</v>
      </c>
      <c r="AG187" s="56">
        <v>42224</v>
      </c>
      <c r="AH187" s="55" t="s">
        <v>2789</v>
      </c>
      <c r="AI187" s="39"/>
      <c r="AJ187" s="61"/>
      <c r="AK187" s="181"/>
      <c r="AL187" s="55" t="str">
        <f t="shared" si="24"/>
        <v>O</v>
      </c>
      <c r="AM187" s="47"/>
      <c r="AN187" s="47"/>
      <c r="AO187" s="47"/>
      <c r="AP187" s="44"/>
    </row>
    <row r="188" spans="1:42" ht="18" customHeight="1" x14ac:dyDescent="0.3">
      <c r="A188" s="13">
        <f t="shared" si="26"/>
        <v>0</v>
      </c>
      <c r="B188" s="120">
        <f t="shared" si="20"/>
        <v>1</v>
      </c>
      <c r="C188" s="55" t="str">
        <f t="shared" si="21"/>
        <v>2015.08.20</v>
      </c>
      <c r="D188" s="47"/>
      <c r="E188" s="172"/>
      <c r="F188" s="177" t="str">
        <f t="shared" ca="1" si="22"/>
        <v>한글이름 짓기 사전: 2015.08.20.(목) 게시예정</v>
      </c>
      <c r="G188" s="26">
        <f t="shared" si="25"/>
        <v>181</v>
      </c>
      <c r="H188" s="29">
        <f t="shared" si="28"/>
        <v>4</v>
      </c>
      <c r="I188" s="18">
        <f>I187</f>
        <v>42236</v>
      </c>
      <c r="J188" s="23" t="s">
        <v>486</v>
      </c>
      <c r="K188" s="23" t="s">
        <v>485</v>
      </c>
      <c r="L188" s="32" t="s">
        <v>103</v>
      </c>
      <c r="M188" s="20" t="s">
        <v>487</v>
      </c>
      <c r="N188" s="5"/>
      <c r="O188" s="5"/>
      <c r="P188" s="5"/>
      <c r="Q188" s="5"/>
      <c r="R188" s="5"/>
      <c r="S188" s="5"/>
      <c r="T188" s="5" t="s">
        <v>488</v>
      </c>
      <c r="U188" s="34"/>
      <c r="V188" s="20"/>
      <c r="W188" s="34"/>
      <c r="X188" s="20"/>
      <c r="Y188" s="5"/>
      <c r="Z188" s="5"/>
      <c r="AA188" s="5"/>
      <c r="AB188" s="5"/>
      <c r="AC188" s="34"/>
      <c r="AD188" s="34"/>
      <c r="AE188" s="152">
        <f t="shared" si="29"/>
        <v>3</v>
      </c>
      <c r="AF188" s="53" t="str">
        <f t="shared" ca="1" si="23"/>
        <v>X</v>
      </c>
      <c r="AG188" s="56">
        <v>42224</v>
      </c>
      <c r="AH188" s="55" t="s">
        <v>2789</v>
      </c>
      <c r="AI188" s="39"/>
      <c r="AJ188" s="61"/>
      <c r="AK188" s="181"/>
      <c r="AL188" s="55" t="str">
        <f t="shared" si="24"/>
        <v>O</v>
      </c>
      <c r="AM188" s="47"/>
      <c r="AN188" s="47"/>
      <c r="AO188" s="47"/>
      <c r="AP188" s="44"/>
    </row>
    <row r="189" spans="1:42" ht="18" customHeight="1" x14ac:dyDescent="0.3">
      <c r="A189" s="13">
        <f t="shared" si="26"/>
        <v>0</v>
      </c>
      <c r="B189" s="120">
        <f t="shared" si="20"/>
        <v>1</v>
      </c>
      <c r="C189" s="55" t="str">
        <f t="shared" si="21"/>
        <v>2015.08.21</v>
      </c>
      <c r="D189" s="47"/>
      <c r="E189" s="172"/>
      <c r="F189" s="177" t="str">
        <f t="shared" ca="1" si="22"/>
        <v>한글한자어연구: 2015.08.21.(금) 게시예정</v>
      </c>
      <c r="G189" s="26">
        <f t="shared" si="25"/>
        <v>182</v>
      </c>
      <c r="H189" s="29">
        <f>IF(ISBLANK(J189),"",IF(AND(I187&lt;&gt;I189),1,H187+1))</f>
        <v>1</v>
      </c>
      <c r="I189" s="18">
        <f>I187+1</f>
        <v>42237</v>
      </c>
      <c r="J189" s="23" t="s">
        <v>491</v>
      </c>
      <c r="K189" s="23" t="s">
        <v>492</v>
      </c>
      <c r="L189" s="32"/>
      <c r="M189" s="20"/>
      <c r="N189" s="5"/>
      <c r="O189" s="5"/>
      <c r="P189" s="5"/>
      <c r="Q189" s="5"/>
      <c r="R189" s="5"/>
      <c r="S189" s="5"/>
      <c r="T189" s="5"/>
      <c r="U189" s="34"/>
      <c r="V189" s="20"/>
      <c r="W189" s="34" t="s">
        <v>494</v>
      </c>
      <c r="X189" s="20"/>
      <c r="Y189" s="5" t="s">
        <v>493</v>
      </c>
      <c r="Z189" s="5"/>
      <c r="AA189" s="5"/>
      <c r="AB189" s="5"/>
      <c r="AC189" s="34"/>
      <c r="AD189" s="34"/>
      <c r="AE189" s="152">
        <f t="shared" si="29"/>
        <v>2</v>
      </c>
      <c r="AF189" s="53" t="str">
        <f t="shared" ca="1" si="23"/>
        <v>X</v>
      </c>
      <c r="AG189" s="56" t="str">
        <f t="shared" si="27"/>
        <v>미확인</v>
      </c>
      <c r="AH189" s="55"/>
      <c r="AI189" s="39"/>
      <c r="AJ189" s="61"/>
      <c r="AK189" s="181"/>
      <c r="AL189" s="55" t="str">
        <f t="shared" si="24"/>
        <v>O</v>
      </c>
      <c r="AM189" s="47"/>
      <c r="AN189" s="47"/>
      <c r="AO189" s="47"/>
      <c r="AP189" s="44"/>
    </row>
    <row r="190" spans="1:42" ht="18" customHeight="1" x14ac:dyDescent="0.3">
      <c r="A190" s="13">
        <f t="shared" si="26"/>
        <v>0</v>
      </c>
      <c r="B190" s="120">
        <f t="shared" si="20"/>
        <v>1</v>
      </c>
      <c r="C190" s="55" t="str">
        <f t="shared" si="21"/>
        <v>2015.08.21</v>
      </c>
      <c r="D190" s="47"/>
      <c r="E190" s="172"/>
      <c r="F190" s="177" t="str">
        <f t="shared" ca="1" si="22"/>
        <v>한글의 제자 원리와 글자꼴: 2015.08.21.(금) 게시예정</v>
      </c>
      <c r="G190" s="26">
        <f t="shared" si="25"/>
        <v>183</v>
      </c>
      <c r="H190" s="29">
        <f t="shared" si="28"/>
        <v>2</v>
      </c>
      <c r="I190" s="18">
        <f>I189</f>
        <v>42237</v>
      </c>
      <c r="J190" s="23" t="s">
        <v>496</v>
      </c>
      <c r="K190" s="23" t="s">
        <v>495</v>
      </c>
      <c r="L190" s="40" t="s">
        <v>124</v>
      </c>
      <c r="M190" s="20"/>
      <c r="N190" s="5"/>
      <c r="O190" s="5"/>
      <c r="P190" s="5"/>
      <c r="Q190" s="5"/>
      <c r="R190" s="5"/>
      <c r="S190" s="5"/>
      <c r="T190" s="5"/>
      <c r="U190" s="34"/>
      <c r="V190" s="20"/>
      <c r="W190" s="34"/>
      <c r="X190" s="20"/>
      <c r="Y190" s="5"/>
      <c r="Z190" s="5"/>
      <c r="AA190" s="5"/>
      <c r="AB190" s="5"/>
      <c r="AC190" s="34"/>
      <c r="AD190" s="34"/>
      <c r="AE190" s="152" t="str">
        <f t="shared" si="29"/>
        <v/>
      </c>
      <c r="AF190" s="53" t="str">
        <f t="shared" ca="1" si="23"/>
        <v>X</v>
      </c>
      <c r="AG190" s="56">
        <v>42230</v>
      </c>
      <c r="AH190" s="55" t="s">
        <v>2794</v>
      </c>
      <c r="AI190" s="39"/>
      <c r="AJ190" s="61"/>
      <c r="AK190" s="181"/>
      <c r="AL190" s="55" t="str">
        <f t="shared" si="24"/>
        <v>O</v>
      </c>
      <c r="AM190" s="47"/>
      <c r="AN190" s="47"/>
      <c r="AO190" s="47"/>
      <c r="AP190" s="44"/>
    </row>
    <row r="191" spans="1:42" ht="18" customHeight="1" x14ac:dyDescent="0.3">
      <c r="A191" s="13">
        <f t="shared" si="26"/>
        <v>0</v>
      </c>
      <c r="B191" s="120">
        <f t="shared" si="20"/>
        <v>1</v>
      </c>
      <c r="C191" s="55" t="str">
        <f t="shared" si="21"/>
        <v>2015.08.21</v>
      </c>
      <c r="D191" s="47"/>
      <c r="E191" s="172"/>
      <c r="F191" s="177" t="str">
        <f t="shared" ca="1" si="22"/>
        <v>한글의 기원에 대한 여러 논의와 그에 대한 고찰: 2015.08.21.(금) 게시예정</v>
      </c>
      <c r="G191" s="26">
        <f t="shared" si="25"/>
        <v>184</v>
      </c>
      <c r="H191" s="29">
        <f t="shared" si="28"/>
        <v>3</v>
      </c>
      <c r="I191" s="18">
        <f>I190</f>
        <v>42237</v>
      </c>
      <c r="J191" s="23" t="s">
        <v>499</v>
      </c>
      <c r="K191" s="23" t="s">
        <v>497</v>
      </c>
      <c r="L191" s="32" t="s">
        <v>498</v>
      </c>
      <c r="M191" s="20"/>
      <c r="N191" s="5"/>
      <c r="O191" s="5"/>
      <c r="P191" s="5"/>
      <c r="Q191" s="5"/>
      <c r="R191" s="5"/>
      <c r="S191" s="5"/>
      <c r="T191" s="5"/>
      <c r="U191" s="34"/>
      <c r="V191" s="20"/>
      <c r="W191" s="34"/>
      <c r="X191" s="20"/>
      <c r="Y191" s="5"/>
      <c r="Z191" s="5"/>
      <c r="AA191" s="5"/>
      <c r="AB191" s="5"/>
      <c r="AC191" s="34"/>
      <c r="AD191" s="34"/>
      <c r="AE191" s="152" t="str">
        <f t="shared" si="29"/>
        <v/>
      </c>
      <c r="AF191" s="53" t="str">
        <f t="shared" ca="1" si="23"/>
        <v>X</v>
      </c>
      <c r="AG191" s="56" t="str">
        <f t="shared" si="27"/>
        <v>미확인</v>
      </c>
      <c r="AH191" s="55"/>
      <c r="AI191" s="39"/>
      <c r="AJ191" s="61"/>
      <c r="AK191" s="181"/>
      <c r="AL191" s="55" t="str">
        <f t="shared" si="24"/>
        <v>O</v>
      </c>
      <c r="AM191" s="47"/>
      <c r="AN191" s="47"/>
      <c r="AO191" s="47"/>
      <c r="AP191" s="44"/>
    </row>
    <row r="192" spans="1:42" ht="18" customHeight="1" x14ac:dyDescent="0.3">
      <c r="A192" s="13">
        <f t="shared" si="26"/>
        <v>0</v>
      </c>
      <c r="B192" s="120">
        <f t="shared" si="20"/>
        <v>1</v>
      </c>
      <c r="C192" s="55" t="str">
        <f t="shared" si="21"/>
        <v>2015.08.21</v>
      </c>
      <c r="D192" s="47"/>
      <c r="E192" s="172"/>
      <c r="F192" s="177" t="str">
        <f t="shared" ca="1" si="22"/>
        <v>한글의 기원에 관한 제 이론-'한글 그 비밀의 문'을 보고....: 2015.08.21.(금) 게시예정</v>
      </c>
      <c r="G192" s="26">
        <f t="shared" si="25"/>
        <v>185</v>
      </c>
      <c r="H192" s="29">
        <f t="shared" si="28"/>
        <v>4</v>
      </c>
      <c r="I192" s="18">
        <f>I191</f>
        <v>42237</v>
      </c>
      <c r="J192" s="23" t="s">
        <v>502</v>
      </c>
      <c r="K192" s="23" t="s">
        <v>501</v>
      </c>
      <c r="L192" s="32"/>
      <c r="M192" s="20"/>
      <c r="N192" s="5"/>
      <c r="O192" s="5"/>
      <c r="P192" s="5"/>
      <c r="Q192" s="5"/>
      <c r="R192" s="5"/>
      <c r="S192" s="5"/>
      <c r="T192" s="5"/>
      <c r="U192" s="34" t="s">
        <v>500</v>
      </c>
      <c r="V192" s="20"/>
      <c r="W192" s="34"/>
      <c r="X192" s="20"/>
      <c r="Y192" s="5"/>
      <c r="Z192" s="5"/>
      <c r="AA192" s="5"/>
      <c r="AB192" s="5"/>
      <c r="AC192" s="34"/>
      <c r="AD192" s="34"/>
      <c r="AE192" s="152" t="str">
        <f t="shared" si="29"/>
        <v/>
      </c>
      <c r="AF192" s="53" t="str">
        <f t="shared" ca="1" si="23"/>
        <v>X</v>
      </c>
      <c r="AG192" s="56" t="str">
        <f t="shared" si="27"/>
        <v>미확인</v>
      </c>
      <c r="AH192" s="55"/>
      <c r="AI192" s="39"/>
      <c r="AJ192" s="61"/>
      <c r="AK192" s="181"/>
      <c r="AL192" s="55" t="str">
        <f t="shared" si="24"/>
        <v>O</v>
      </c>
      <c r="AM192" s="47"/>
      <c r="AN192" s="47"/>
      <c r="AO192" s="47"/>
      <c r="AP192" s="44"/>
    </row>
    <row r="193" spans="1:42" ht="18" customHeight="1" x14ac:dyDescent="0.3">
      <c r="A193" s="13">
        <f t="shared" si="26"/>
        <v>0</v>
      </c>
      <c r="B193" s="120">
        <f t="shared" si="20"/>
        <v>4</v>
      </c>
      <c r="C193" s="55" t="str">
        <f t="shared" si="21"/>
        <v>2015.08.22</v>
      </c>
      <c r="D193" s="47"/>
      <c r="E193" s="172"/>
      <c r="F193" s="177" t="str">
        <f t="shared" ca="1" si="22"/>
        <v>한글의 기원에 관한 제이론: 2015.08.22.(토) 게시예정</v>
      </c>
      <c r="G193" s="26">
        <f t="shared" si="25"/>
        <v>186</v>
      </c>
      <c r="H193" s="29">
        <f t="shared" si="28"/>
        <v>1</v>
      </c>
      <c r="I193" s="18">
        <f>I192+1</f>
        <v>42238</v>
      </c>
      <c r="J193" s="23" t="s">
        <v>505</v>
      </c>
      <c r="K193" s="23" t="s">
        <v>504</v>
      </c>
      <c r="L193" s="32"/>
      <c r="M193" s="20"/>
      <c r="N193" s="5"/>
      <c r="O193" s="5"/>
      <c r="P193" s="5"/>
      <c r="Q193" s="5"/>
      <c r="R193" s="5"/>
      <c r="S193" s="5"/>
      <c r="T193" s="5"/>
      <c r="U193" s="34"/>
      <c r="V193" s="20"/>
      <c r="W193" s="34"/>
      <c r="X193" s="20"/>
      <c r="Y193" s="5" t="s">
        <v>503</v>
      </c>
      <c r="Z193" s="5"/>
      <c r="AA193" s="5"/>
      <c r="AB193" s="5"/>
      <c r="AC193" s="34"/>
      <c r="AD193" s="34"/>
      <c r="AE193" s="152" t="str">
        <f t="shared" si="29"/>
        <v/>
      </c>
      <c r="AF193" s="53" t="str">
        <f t="shared" ca="1" si="23"/>
        <v>X</v>
      </c>
      <c r="AG193" s="56" t="str">
        <f t="shared" si="27"/>
        <v>미확인</v>
      </c>
      <c r="AH193" s="55"/>
      <c r="AI193" s="39"/>
      <c r="AJ193" s="61"/>
      <c r="AK193" s="181"/>
      <c r="AL193" s="55" t="str">
        <f t="shared" si="24"/>
        <v>O</v>
      </c>
      <c r="AM193" s="47"/>
      <c r="AN193" s="47"/>
      <c r="AO193" s="47"/>
      <c r="AP193" s="44"/>
    </row>
    <row r="194" spans="1:42" ht="18" customHeight="1" x14ac:dyDescent="0.3">
      <c r="A194" s="13">
        <f t="shared" si="26"/>
        <v>0</v>
      </c>
      <c r="B194" s="120">
        <f t="shared" si="20"/>
        <v>4</v>
      </c>
      <c r="C194" s="55" t="str">
        <f t="shared" si="21"/>
        <v>2015.08.22</v>
      </c>
      <c r="D194" s="47"/>
      <c r="E194" s="172"/>
      <c r="F194" s="177" t="str">
        <f t="shared" ca="1" si="22"/>
        <v>한글의 기원에 관한 제이론: 2015.08.22.(토) 게시예정</v>
      </c>
      <c r="G194" s="26">
        <f t="shared" si="25"/>
        <v>187</v>
      </c>
      <c r="H194" s="29">
        <f t="shared" si="28"/>
        <v>2</v>
      </c>
      <c r="I194" s="18">
        <f>I193</f>
        <v>42238</v>
      </c>
      <c r="J194" s="23" t="s">
        <v>505</v>
      </c>
      <c r="K194" s="23" t="s">
        <v>506</v>
      </c>
      <c r="L194" s="32" t="s">
        <v>507</v>
      </c>
      <c r="M194" s="20"/>
      <c r="N194" s="5"/>
      <c r="O194" s="5"/>
      <c r="P194" s="5"/>
      <c r="Q194" s="5"/>
      <c r="R194" s="5"/>
      <c r="S194" s="5"/>
      <c r="T194" s="5"/>
      <c r="U194" s="34"/>
      <c r="V194" s="20"/>
      <c r="W194" s="34"/>
      <c r="X194" s="20"/>
      <c r="Y194" s="5"/>
      <c r="Z194" s="5"/>
      <c r="AA194" s="5"/>
      <c r="AB194" s="5"/>
      <c r="AC194" s="34"/>
      <c r="AD194" s="34"/>
      <c r="AE194" s="152" t="str">
        <f t="shared" si="29"/>
        <v/>
      </c>
      <c r="AF194" s="53" t="str">
        <f t="shared" ca="1" si="23"/>
        <v>X</v>
      </c>
      <c r="AG194" s="56" t="str">
        <f t="shared" si="27"/>
        <v>미확인</v>
      </c>
      <c r="AH194" s="55"/>
      <c r="AI194" s="39"/>
      <c r="AJ194" s="61"/>
      <c r="AK194" s="181"/>
      <c r="AL194" s="55" t="str">
        <f t="shared" si="24"/>
        <v>O</v>
      </c>
      <c r="AM194" s="47"/>
      <c r="AN194" s="47"/>
      <c r="AO194" s="47"/>
      <c r="AP194" s="44"/>
    </row>
    <row r="195" spans="1:42" ht="18" customHeight="1" x14ac:dyDescent="0.3">
      <c r="A195" s="13">
        <f t="shared" si="26"/>
        <v>0</v>
      </c>
      <c r="B195" s="120">
        <f t="shared" si="20"/>
        <v>4</v>
      </c>
      <c r="C195" s="55" t="str">
        <f t="shared" si="21"/>
        <v>2015.08.22</v>
      </c>
      <c r="D195" s="47"/>
      <c r="E195" s="172"/>
      <c r="F195" s="177" t="str">
        <f t="shared" ca="1" si="22"/>
        <v>한글의 기원에 관한 제이론: 2015.08.22.(토) 게시예정</v>
      </c>
      <c r="G195" s="26">
        <f t="shared" si="25"/>
        <v>188</v>
      </c>
      <c r="H195" s="29">
        <f t="shared" si="28"/>
        <v>3</v>
      </c>
      <c r="I195" s="18">
        <f>I194</f>
        <v>42238</v>
      </c>
      <c r="J195" s="23" t="s">
        <v>505</v>
      </c>
      <c r="K195" s="23" t="s">
        <v>508</v>
      </c>
      <c r="L195" s="32" t="s">
        <v>509</v>
      </c>
      <c r="M195" s="20"/>
      <c r="N195" s="5"/>
      <c r="O195" s="5"/>
      <c r="P195" s="5"/>
      <c r="Q195" s="5"/>
      <c r="R195" s="5"/>
      <c r="S195" s="5"/>
      <c r="T195" s="5"/>
      <c r="U195" s="34"/>
      <c r="V195" s="20"/>
      <c r="W195" s="34"/>
      <c r="X195" s="20"/>
      <c r="Y195" s="5"/>
      <c r="Z195" s="5"/>
      <c r="AA195" s="5"/>
      <c r="AB195" s="5"/>
      <c r="AC195" s="34"/>
      <c r="AD195" s="34"/>
      <c r="AE195" s="152" t="str">
        <f t="shared" si="29"/>
        <v/>
      </c>
      <c r="AF195" s="53" t="str">
        <f t="shared" ca="1" si="23"/>
        <v>X</v>
      </c>
      <c r="AG195" s="56" t="str">
        <f t="shared" si="27"/>
        <v>미확인</v>
      </c>
      <c r="AH195" s="55"/>
      <c r="AI195" s="39"/>
      <c r="AJ195" s="61"/>
      <c r="AK195" s="181"/>
      <c r="AL195" s="55" t="str">
        <f t="shared" si="24"/>
        <v>O</v>
      </c>
      <c r="AM195" s="47"/>
      <c r="AN195" s="47"/>
      <c r="AO195" s="47"/>
      <c r="AP195" s="44"/>
    </row>
    <row r="196" spans="1:42" ht="18" customHeight="1" x14ac:dyDescent="0.3">
      <c r="A196" s="13">
        <f t="shared" si="26"/>
        <v>0</v>
      </c>
      <c r="B196" s="120">
        <f t="shared" si="20"/>
        <v>4</v>
      </c>
      <c r="C196" s="55" t="str">
        <f t="shared" si="21"/>
        <v>2015.08.22</v>
      </c>
      <c r="D196" s="47"/>
      <c r="E196" s="172"/>
      <c r="F196" s="177" t="str">
        <f t="shared" ca="1" si="22"/>
        <v>한글의 기원에 관한 제이론: 2015.08.22.(토) 게시예정</v>
      </c>
      <c r="G196" s="26">
        <f t="shared" si="25"/>
        <v>189</v>
      </c>
      <c r="H196" s="29">
        <f t="shared" si="28"/>
        <v>4</v>
      </c>
      <c r="I196" s="18">
        <f>I195</f>
        <v>42238</v>
      </c>
      <c r="J196" s="23" t="s">
        <v>505</v>
      </c>
      <c r="K196" s="23" t="s">
        <v>510</v>
      </c>
      <c r="L196" s="32" t="s">
        <v>511</v>
      </c>
      <c r="M196" s="20"/>
      <c r="N196" s="5"/>
      <c r="O196" s="5"/>
      <c r="P196" s="5"/>
      <c r="Q196" s="5"/>
      <c r="R196" s="5"/>
      <c r="S196" s="5"/>
      <c r="T196" s="5"/>
      <c r="U196" s="34"/>
      <c r="V196" s="20"/>
      <c r="W196" s="34"/>
      <c r="X196" s="20"/>
      <c r="Y196" s="5"/>
      <c r="Z196" s="5"/>
      <c r="AA196" s="5"/>
      <c r="AB196" s="5"/>
      <c r="AC196" s="34"/>
      <c r="AD196" s="34"/>
      <c r="AE196" s="152" t="str">
        <f t="shared" si="29"/>
        <v/>
      </c>
      <c r="AF196" s="53" t="str">
        <f t="shared" ca="1" si="23"/>
        <v>X</v>
      </c>
      <c r="AG196" s="56" t="str">
        <f t="shared" si="27"/>
        <v>미확인</v>
      </c>
      <c r="AH196" s="55"/>
      <c r="AI196" s="39"/>
      <c r="AJ196" s="61"/>
      <c r="AK196" s="181"/>
      <c r="AL196" s="55" t="str">
        <f t="shared" si="24"/>
        <v>O</v>
      </c>
      <c r="AM196" s="47"/>
      <c r="AN196" s="47"/>
      <c r="AO196" s="47"/>
      <c r="AP196" s="44"/>
    </row>
    <row r="197" spans="1:42" ht="18" customHeight="1" x14ac:dyDescent="0.3">
      <c r="A197" s="13">
        <f t="shared" si="26"/>
        <v>0</v>
      </c>
      <c r="B197" s="120">
        <f t="shared" si="20"/>
        <v>1</v>
      </c>
      <c r="C197" s="55" t="str">
        <f t="shared" si="21"/>
        <v>2015.08.23</v>
      </c>
      <c r="D197" s="47"/>
      <c r="E197" s="172"/>
      <c r="F197" s="177" t="str">
        <f t="shared" ca="1" si="22"/>
        <v>한글의 기원설에 관한 제이론: 2015.08.23.(일) 게시예정</v>
      </c>
      <c r="G197" s="26">
        <f t="shared" si="25"/>
        <v>190</v>
      </c>
      <c r="H197" s="29">
        <f t="shared" si="28"/>
        <v>1</v>
      </c>
      <c r="I197" s="18">
        <f>I196+1</f>
        <v>42239</v>
      </c>
      <c r="J197" s="23" t="s">
        <v>514</v>
      </c>
      <c r="K197" s="23" t="s">
        <v>512</v>
      </c>
      <c r="L197" s="32" t="s">
        <v>513</v>
      </c>
      <c r="M197" s="20"/>
      <c r="N197" s="5"/>
      <c r="O197" s="5"/>
      <c r="P197" s="5"/>
      <c r="Q197" s="5"/>
      <c r="R197" s="5"/>
      <c r="S197" s="5"/>
      <c r="T197" s="5"/>
      <c r="U197" s="34"/>
      <c r="V197" s="20"/>
      <c r="W197" s="34"/>
      <c r="X197" s="20"/>
      <c r="Y197" s="5"/>
      <c r="Z197" s="5"/>
      <c r="AA197" s="5"/>
      <c r="AB197" s="5"/>
      <c r="AC197" s="34"/>
      <c r="AD197" s="34"/>
      <c r="AE197" s="152" t="str">
        <f t="shared" si="29"/>
        <v/>
      </c>
      <c r="AF197" s="53" t="str">
        <f t="shared" ca="1" si="23"/>
        <v>X</v>
      </c>
      <c r="AG197" s="56" t="str">
        <f t="shared" si="27"/>
        <v>미확인</v>
      </c>
      <c r="AH197" s="55"/>
      <c r="AI197" s="39"/>
      <c r="AJ197" s="61"/>
      <c r="AK197" s="181"/>
      <c r="AL197" s="55" t="str">
        <f t="shared" si="24"/>
        <v>O</v>
      </c>
      <c r="AM197" s="47"/>
      <c r="AN197" s="47"/>
      <c r="AO197" s="47"/>
      <c r="AP197" s="44"/>
    </row>
    <row r="198" spans="1:42" ht="18" customHeight="1" x14ac:dyDescent="0.3">
      <c r="A198" s="13">
        <f t="shared" si="26"/>
        <v>0</v>
      </c>
      <c r="B198" s="120">
        <f t="shared" si="20"/>
        <v>1</v>
      </c>
      <c r="C198" s="55" t="str">
        <f t="shared" si="21"/>
        <v>2015.08.23</v>
      </c>
      <c r="D198" s="47"/>
      <c r="E198" s="172"/>
      <c r="F198" s="177" t="str">
        <f t="shared" ca="1" si="22"/>
        <v>한글의 기원 가림토 문자: 2015.08.23.(일) 게시예정</v>
      </c>
      <c r="G198" s="26">
        <f t="shared" si="25"/>
        <v>191</v>
      </c>
      <c r="H198" s="29">
        <f t="shared" si="28"/>
        <v>2</v>
      </c>
      <c r="I198" s="18">
        <f>I197</f>
        <v>42239</v>
      </c>
      <c r="J198" s="23" t="s">
        <v>515</v>
      </c>
      <c r="K198" s="23" t="s">
        <v>517</v>
      </c>
      <c r="L198" s="32"/>
      <c r="M198" s="20"/>
      <c r="N198" s="5"/>
      <c r="O198" s="5"/>
      <c r="P198" s="5"/>
      <c r="Q198" s="5"/>
      <c r="R198" s="5"/>
      <c r="S198" s="5"/>
      <c r="T198" s="5"/>
      <c r="U198" s="34"/>
      <c r="V198" s="20"/>
      <c r="W198" s="34" t="s">
        <v>516</v>
      </c>
      <c r="X198" s="20"/>
      <c r="Y198" s="5"/>
      <c r="Z198" s="5"/>
      <c r="AA198" s="5"/>
      <c r="AB198" s="5"/>
      <c r="AC198" s="34"/>
      <c r="AD198" s="34"/>
      <c r="AE198" s="152" t="str">
        <f t="shared" si="29"/>
        <v/>
      </c>
      <c r="AF198" s="53" t="str">
        <f t="shared" ca="1" si="23"/>
        <v>X</v>
      </c>
      <c r="AG198" s="56" t="str">
        <f t="shared" si="27"/>
        <v>미확인</v>
      </c>
      <c r="AH198" s="55"/>
      <c r="AI198" s="39"/>
      <c r="AJ198" s="61"/>
      <c r="AK198" s="181"/>
      <c r="AL198" s="55" t="str">
        <f t="shared" si="24"/>
        <v>O</v>
      </c>
      <c r="AM198" s="47"/>
      <c r="AN198" s="47"/>
      <c r="AO198" s="47"/>
      <c r="AP198" s="44"/>
    </row>
    <row r="199" spans="1:42" ht="18" customHeight="1" x14ac:dyDescent="0.3">
      <c r="A199" s="13">
        <f t="shared" si="26"/>
        <v>0</v>
      </c>
      <c r="B199" s="120">
        <f t="shared" si="20"/>
        <v>1</v>
      </c>
      <c r="C199" s="55" t="str">
        <f t="shared" si="21"/>
        <v>2015.08.23</v>
      </c>
      <c r="D199" s="47"/>
      <c r="E199" s="172"/>
      <c r="F199" s="177" t="str">
        <f t="shared" ca="1" si="22"/>
        <v>한글은 어떻게 만들었을까: 2015.08.23.(일) 게시예정</v>
      </c>
      <c r="G199" s="26">
        <f t="shared" si="25"/>
        <v>192</v>
      </c>
      <c r="H199" s="29">
        <f t="shared" si="28"/>
        <v>3</v>
      </c>
      <c r="I199" s="18">
        <f>I198</f>
        <v>42239</v>
      </c>
      <c r="J199" s="23" t="s">
        <v>519</v>
      </c>
      <c r="K199" s="23" t="s">
        <v>518</v>
      </c>
      <c r="L199" s="32" t="s">
        <v>520</v>
      </c>
      <c r="M199" s="20"/>
      <c r="N199" s="5"/>
      <c r="O199" s="5"/>
      <c r="P199" s="5"/>
      <c r="Q199" s="5"/>
      <c r="R199" s="5"/>
      <c r="S199" s="5"/>
      <c r="T199" s="5"/>
      <c r="U199" s="34"/>
      <c r="V199" s="20"/>
      <c r="W199" s="34"/>
      <c r="X199" s="20"/>
      <c r="Y199" s="5"/>
      <c r="Z199" s="5"/>
      <c r="AA199" s="5"/>
      <c r="AB199" s="5"/>
      <c r="AC199" s="34"/>
      <c r="AD199" s="34"/>
      <c r="AE199" s="152" t="str">
        <f t="shared" si="29"/>
        <v/>
      </c>
      <c r="AF199" s="53" t="str">
        <f t="shared" ca="1" si="23"/>
        <v>X</v>
      </c>
      <c r="AG199" s="56" t="str">
        <f t="shared" si="27"/>
        <v>미확인</v>
      </c>
      <c r="AH199" s="55"/>
      <c r="AI199" s="39"/>
      <c r="AJ199" s="61"/>
      <c r="AK199" s="181"/>
      <c r="AL199" s="55" t="str">
        <f t="shared" si="24"/>
        <v>O</v>
      </c>
      <c r="AM199" s="47"/>
      <c r="AN199" s="47"/>
      <c r="AO199" s="47"/>
      <c r="AP199" s="44"/>
    </row>
    <row r="200" spans="1:42" ht="18" customHeight="1" x14ac:dyDescent="0.3">
      <c r="A200" s="13">
        <f t="shared" si="26"/>
        <v>0</v>
      </c>
      <c r="B200" s="120">
        <f t="shared" ref="B200:B263" si="30">IF(ISBLANK(J200),"",IF(COUNTIF($J$8:$J$1048576,J200)&lt;=10,COUNTIF($J$8:$J$1048576,J200),IF(COUNTIF($J$8:$J$1048576,J200)&gt;11,1)))</f>
        <v>1</v>
      </c>
      <c r="C200" s="55" t="str">
        <f t="shared" ref="C200:C263" si="31">IF(ISBLANK(J200),"",TEXT(I200,"YYYY.MM.DD"))</f>
        <v>2015.08.23</v>
      </c>
      <c r="D200" s="47"/>
      <c r="E200" s="172"/>
      <c r="F200" s="177" t="str">
        <f t="shared" ref="F200:F263" ca="1" si="32">IF(ISBLANK(J200),"",CONCATENATE(J200,": ",TEXT(I200,"yyyy.mm.dd.(aaa)")," ",IF(AF200="O","게시함.",IF(AF200="X","게시예정",""))))</f>
        <v>한글에 대한 재평가: 2015.08.23.(일) 게시예정</v>
      </c>
      <c r="G200" s="26">
        <f t="shared" si="25"/>
        <v>193</v>
      </c>
      <c r="H200" s="29">
        <f t="shared" si="28"/>
        <v>4</v>
      </c>
      <c r="I200" s="18">
        <f>I199</f>
        <v>42239</v>
      </c>
      <c r="J200" s="23" t="s">
        <v>523</v>
      </c>
      <c r="K200" s="23" t="s">
        <v>521</v>
      </c>
      <c r="L200" s="32" t="s">
        <v>522</v>
      </c>
      <c r="M200" s="20"/>
      <c r="N200" s="5"/>
      <c r="O200" s="5"/>
      <c r="P200" s="5"/>
      <c r="Q200" s="5"/>
      <c r="R200" s="5"/>
      <c r="S200" s="5"/>
      <c r="T200" s="5"/>
      <c r="U200" s="34"/>
      <c r="V200" s="20"/>
      <c r="W200" s="34"/>
      <c r="X200" s="20"/>
      <c r="Y200" s="5"/>
      <c r="Z200" s="5"/>
      <c r="AA200" s="5"/>
      <c r="AB200" s="5"/>
      <c r="AC200" s="34"/>
      <c r="AD200" s="34"/>
      <c r="AE200" s="152" t="str">
        <f t="shared" si="29"/>
        <v/>
      </c>
      <c r="AF200" s="53" t="str">
        <f t="shared" ref="AF200:AF263" ca="1" si="33">IF(ISBLANK(J200),"",IF(AM200="X","X",IF(TODAY()&gt;=I200,"O","X")))</f>
        <v>X</v>
      </c>
      <c r="AG200" s="56" t="str">
        <f t="shared" ref="AG200:AG263" si="34">IF(ISBLANK(J200),"",IF(COUNTA(L200:AD200)=0,"지은이 찾을 수 없음",IF(COUNTA(L200:AD200)&gt;0,"미확인")))</f>
        <v>미확인</v>
      </c>
      <c r="AH200" s="55"/>
      <c r="AI200" s="39"/>
      <c r="AJ200" s="61"/>
      <c r="AK200" s="181"/>
      <c r="AL200" s="55" t="str">
        <f t="shared" ref="AL200:AL263" si="35">IF(ISBLANK(J200),"","O")</f>
        <v>O</v>
      </c>
      <c r="AM200" s="47"/>
      <c r="AN200" s="47"/>
      <c r="AO200" s="47"/>
      <c r="AP200" s="44"/>
    </row>
    <row r="201" spans="1:42" ht="18" customHeight="1" x14ac:dyDescent="0.3">
      <c r="A201" s="13">
        <f t="shared" ref="A201:A264" si="36">IF(ISBLANK(J201),"",0)</f>
        <v>0</v>
      </c>
      <c r="B201" s="120">
        <f t="shared" si="30"/>
        <v>1</v>
      </c>
      <c r="C201" s="55" t="str">
        <f t="shared" si="31"/>
        <v>2015.08.24</v>
      </c>
      <c r="D201" s="47"/>
      <c r="E201" s="172"/>
      <c r="F201" s="177" t="str">
        <f t="shared" ca="1" si="32"/>
        <v>한글만 쓰기에 대하여: 2015.08.24.(월) 게시예정</v>
      </c>
      <c r="G201" s="26">
        <f t="shared" ref="G201:G264" si="37">IF(ISBLANK(J201),"",ROW()-7)</f>
        <v>194</v>
      </c>
      <c r="H201" s="29">
        <f t="shared" si="28"/>
        <v>1</v>
      </c>
      <c r="I201" s="18">
        <f>I200+1</f>
        <v>42240</v>
      </c>
      <c r="J201" s="23" t="s">
        <v>525</v>
      </c>
      <c r="K201" s="23" t="s">
        <v>528</v>
      </c>
      <c r="L201" s="32"/>
      <c r="M201" s="20"/>
      <c r="N201" s="5"/>
      <c r="O201" s="5"/>
      <c r="P201" s="5"/>
      <c r="Q201" s="5"/>
      <c r="R201" s="5"/>
      <c r="S201" s="5"/>
      <c r="T201" s="5"/>
      <c r="U201" s="34" t="s">
        <v>524</v>
      </c>
      <c r="V201" s="20"/>
      <c r="W201" s="34"/>
      <c r="X201" s="20"/>
      <c r="Y201" s="5"/>
      <c r="Z201" s="5"/>
      <c r="AA201" s="5"/>
      <c r="AB201" s="5"/>
      <c r="AC201" s="34"/>
      <c r="AD201" s="34"/>
      <c r="AE201" s="152" t="str">
        <f t="shared" si="29"/>
        <v/>
      </c>
      <c r="AF201" s="53" t="str">
        <f t="shared" ca="1" si="33"/>
        <v>X</v>
      </c>
      <c r="AG201" s="56" t="str">
        <f t="shared" si="34"/>
        <v>미확인</v>
      </c>
      <c r="AH201" s="55"/>
      <c r="AI201" s="39"/>
      <c r="AJ201" s="61"/>
      <c r="AK201" s="181"/>
      <c r="AL201" s="55" t="str">
        <f t="shared" si="35"/>
        <v>O</v>
      </c>
      <c r="AM201" s="47"/>
      <c r="AN201" s="47"/>
      <c r="AO201" s="47"/>
      <c r="AP201" s="44"/>
    </row>
    <row r="202" spans="1:42" ht="18" customHeight="1" x14ac:dyDescent="0.3">
      <c r="A202" s="13">
        <f t="shared" si="36"/>
        <v>0</v>
      </c>
      <c r="B202" s="120">
        <f t="shared" si="30"/>
        <v>1</v>
      </c>
      <c r="C202" s="55" t="str">
        <f t="shared" si="31"/>
        <v>2015.08.24</v>
      </c>
      <c r="D202" s="47"/>
      <c r="E202" s="172"/>
      <c r="F202" s="177" t="str">
        <f t="shared" ca="1" si="32"/>
        <v>한글만 쓰기 주장의 까닭: 2015.08.24.(월) 게시예정</v>
      </c>
      <c r="G202" s="26">
        <f t="shared" si="37"/>
        <v>195</v>
      </c>
      <c r="H202" s="29">
        <f t="shared" ref="H202:H265" si="38">IF(ISBLANK(J202),"",IF(AND(I201&lt;&gt;I202),1,H201+1))</f>
        <v>2</v>
      </c>
      <c r="I202" s="18">
        <f>I201</f>
        <v>42240</v>
      </c>
      <c r="J202" s="23" t="s">
        <v>529</v>
      </c>
      <c r="K202" s="23" t="s">
        <v>527</v>
      </c>
      <c r="L202" s="32"/>
      <c r="M202" s="20"/>
      <c r="N202" s="5"/>
      <c r="O202" s="5"/>
      <c r="P202" s="5"/>
      <c r="Q202" s="5"/>
      <c r="R202" s="5"/>
      <c r="S202" s="5"/>
      <c r="T202" s="5"/>
      <c r="U202" s="34"/>
      <c r="V202" s="20"/>
      <c r="W202" s="34"/>
      <c r="X202" s="20"/>
      <c r="Y202" s="5" t="s">
        <v>526</v>
      </c>
      <c r="Z202" s="5"/>
      <c r="AA202" s="5"/>
      <c r="AB202" s="5"/>
      <c r="AC202" s="34"/>
      <c r="AD202" s="34"/>
      <c r="AE202" s="152" t="str">
        <f t="shared" si="29"/>
        <v/>
      </c>
      <c r="AF202" s="53" t="str">
        <f t="shared" ca="1" si="33"/>
        <v>X</v>
      </c>
      <c r="AG202" s="56" t="str">
        <f t="shared" si="34"/>
        <v>미확인</v>
      </c>
      <c r="AH202" s="55"/>
      <c r="AI202" s="39"/>
      <c r="AJ202" s="61"/>
      <c r="AK202" s="181"/>
      <c r="AL202" s="55" t="str">
        <f t="shared" si="35"/>
        <v>O</v>
      </c>
      <c r="AM202" s="47"/>
      <c r="AN202" s="47"/>
      <c r="AO202" s="47"/>
      <c r="AP202" s="44"/>
    </row>
    <row r="203" spans="1:42" ht="18" customHeight="1" x14ac:dyDescent="0.3">
      <c r="A203" s="13">
        <f t="shared" si="36"/>
        <v>0</v>
      </c>
      <c r="B203" s="120">
        <f t="shared" si="30"/>
        <v>1</v>
      </c>
      <c r="C203" s="55" t="str">
        <f t="shared" si="31"/>
        <v>2015.08.24</v>
      </c>
      <c r="D203" s="47"/>
      <c r="E203" s="172"/>
      <c r="F203" s="177" t="str">
        <f t="shared" ca="1" si="32"/>
        <v>한글과 비슷한 구자라트 문자: 2015.08.24.(월) 게시예정</v>
      </c>
      <c r="G203" s="26">
        <f t="shared" si="37"/>
        <v>196</v>
      </c>
      <c r="H203" s="29">
        <f t="shared" si="38"/>
        <v>3</v>
      </c>
      <c r="I203" s="18">
        <f>I202</f>
        <v>42240</v>
      </c>
      <c r="J203" s="23" t="s">
        <v>531</v>
      </c>
      <c r="K203" s="23" t="s">
        <v>530</v>
      </c>
      <c r="L203" s="32" t="s">
        <v>274</v>
      </c>
      <c r="M203" s="20"/>
      <c r="N203" s="5"/>
      <c r="O203" s="5"/>
      <c r="P203" s="5"/>
      <c r="Q203" s="5"/>
      <c r="R203" s="5"/>
      <c r="S203" s="5"/>
      <c r="T203" s="5"/>
      <c r="U203" s="34"/>
      <c r="V203" s="20"/>
      <c r="W203" s="34"/>
      <c r="X203" s="20"/>
      <c r="Y203" s="5"/>
      <c r="Z203" s="5"/>
      <c r="AA203" s="5"/>
      <c r="AB203" s="5"/>
      <c r="AC203" s="34"/>
      <c r="AD203" s="34"/>
      <c r="AE203" s="152" t="str">
        <f t="shared" ref="AE203:AE266" si="39">IF(OR(ISBLANK(J203),COUNTA(L203:AD203)&lt;=1),"",IF(COUNTA(L203:AD203)&gt;1,COUNTA(L203:AD203)))</f>
        <v/>
      </c>
      <c r="AF203" s="53" t="str">
        <f t="shared" ca="1" si="33"/>
        <v>X</v>
      </c>
      <c r="AG203" s="56" t="s">
        <v>2973</v>
      </c>
      <c r="AH203" s="55"/>
      <c r="AI203" s="39"/>
      <c r="AJ203" s="61"/>
      <c r="AK203" s="181"/>
      <c r="AL203" s="55" t="str">
        <f t="shared" si="35"/>
        <v>O</v>
      </c>
      <c r="AM203" s="47"/>
      <c r="AN203" s="47"/>
      <c r="AO203" s="47"/>
      <c r="AP203" s="44"/>
    </row>
    <row r="204" spans="1:42" ht="18" customHeight="1" x14ac:dyDescent="0.3">
      <c r="A204" s="13">
        <f t="shared" si="36"/>
        <v>0</v>
      </c>
      <c r="B204" s="120">
        <f t="shared" si="30"/>
        <v>1</v>
      </c>
      <c r="C204" s="55" t="str">
        <f t="shared" si="31"/>
        <v>2015.08.24</v>
      </c>
      <c r="D204" s="47"/>
      <c r="E204" s="172"/>
      <c r="F204" s="177" t="str">
        <f t="shared" ca="1" si="32"/>
        <v>한글 세계의 으뜸가는 글자: 2015.08.24.(월) 게시예정</v>
      </c>
      <c r="G204" s="26">
        <f t="shared" si="37"/>
        <v>197</v>
      </c>
      <c r="H204" s="29">
        <f t="shared" si="38"/>
        <v>4</v>
      </c>
      <c r="I204" s="18">
        <f>I203</f>
        <v>42240</v>
      </c>
      <c r="J204" s="23" t="s">
        <v>533</v>
      </c>
      <c r="K204" s="23" t="s">
        <v>572</v>
      </c>
      <c r="L204" s="32"/>
      <c r="M204" s="20"/>
      <c r="N204" s="5"/>
      <c r="O204" s="5"/>
      <c r="P204" s="5"/>
      <c r="Q204" s="5"/>
      <c r="R204" s="5"/>
      <c r="S204" s="5"/>
      <c r="T204" s="5" t="s">
        <v>532</v>
      </c>
      <c r="U204" s="34"/>
      <c r="V204" s="20"/>
      <c r="W204" s="34"/>
      <c r="X204" s="20"/>
      <c r="Y204" s="5"/>
      <c r="Z204" s="5"/>
      <c r="AA204" s="5"/>
      <c r="AB204" s="5"/>
      <c r="AC204" s="34"/>
      <c r="AD204" s="34"/>
      <c r="AE204" s="152" t="str">
        <f t="shared" si="39"/>
        <v/>
      </c>
      <c r="AF204" s="53" t="str">
        <f t="shared" ca="1" si="33"/>
        <v>X</v>
      </c>
      <c r="AG204" s="56" t="s">
        <v>2973</v>
      </c>
      <c r="AH204" s="55"/>
      <c r="AI204" s="39"/>
      <c r="AJ204" s="61"/>
      <c r="AK204" s="181"/>
      <c r="AL204" s="55" t="str">
        <f t="shared" si="35"/>
        <v>O</v>
      </c>
      <c r="AM204" s="47"/>
      <c r="AN204" s="47"/>
      <c r="AO204" s="47"/>
      <c r="AP204" s="44"/>
    </row>
    <row r="205" spans="1:42" ht="18" customHeight="1" x14ac:dyDescent="0.3">
      <c r="A205" s="13">
        <f t="shared" si="36"/>
        <v>0</v>
      </c>
      <c r="B205" s="120">
        <f t="shared" si="30"/>
        <v>1</v>
      </c>
      <c r="C205" s="55" t="str">
        <f t="shared" si="31"/>
        <v>2015.08.25</v>
      </c>
      <c r="D205" s="47"/>
      <c r="E205" s="172"/>
      <c r="F205" s="177" t="str">
        <f t="shared" ca="1" si="32"/>
        <v>한글, 제2의 탄생을 이룩해 낼 사람은 누구인가?: 2015.08.25.(화) 게시예정</v>
      </c>
      <c r="G205" s="26">
        <f t="shared" si="37"/>
        <v>198</v>
      </c>
      <c r="H205" s="29">
        <f t="shared" si="38"/>
        <v>1</v>
      </c>
      <c r="I205" s="18">
        <f>I204+1</f>
        <v>42241</v>
      </c>
      <c r="J205" s="23" t="s">
        <v>535</v>
      </c>
      <c r="K205" s="23" t="s">
        <v>536</v>
      </c>
      <c r="L205" s="32"/>
      <c r="M205" s="20"/>
      <c r="N205" s="5"/>
      <c r="O205" s="5"/>
      <c r="P205" s="5" t="s">
        <v>534</v>
      </c>
      <c r="Q205" s="5"/>
      <c r="R205" s="5"/>
      <c r="S205" s="5"/>
      <c r="T205" s="5"/>
      <c r="U205" s="34"/>
      <c r="V205" s="20"/>
      <c r="W205" s="34"/>
      <c r="X205" s="20"/>
      <c r="Y205" s="5"/>
      <c r="Z205" s="5"/>
      <c r="AA205" s="5"/>
      <c r="AB205" s="5"/>
      <c r="AC205" s="34"/>
      <c r="AD205" s="34"/>
      <c r="AE205" s="152" t="str">
        <f t="shared" si="39"/>
        <v/>
      </c>
      <c r="AF205" s="53" t="str">
        <f t="shared" ca="1" si="33"/>
        <v>X</v>
      </c>
      <c r="AG205" s="56" t="str">
        <f t="shared" si="34"/>
        <v>미확인</v>
      </c>
      <c r="AH205" s="55"/>
      <c r="AI205" s="39"/>
      <c r="AJ205" s="61"/>
      <c r="AK205" s="181"/>
      <c r="AL205" s="55" t="str">
        <f t="shared" si="35"/>
        <v>O</v>
      </c>
      <c r="AM205" s="47"/>
      <c r="AN205" s="47"/>
      <c r="AO205" s="47"/>
      <c r="AP205" s="44"/>
    </row>
    <row r="206" spans="1:42" ht="18" customHeight="1" x14ac:dyDescent="0.3">
      <c r="A206" s="13">
        <f t="shared" si="36"/>
        <v>0</v>
      </c>
      <c r="B206" s="120">
        <f t="shared" si="30"/>
        <v>1</v>
      </c>
      <c r="C206" s="55" t="str">
        <f t="shared" si="31"/>
        <v>2015.08.25</v>
      </c>
      <c r="D206" s="47"/>
      <c r="E206" s="172"/>
      <c r="F206" s="177" t="str">
        <f t="shared" ca="1" si="32"/>
        <v>[조심조심] 한글 학회 규범과 정부 규범, 어떻게 보아야 할까?: 2015.08.25.(화) 게시예정</v>
      </c>
      <c r="G206" s="26">
        <f t="shared" si="37"/>
        <v>199</v>
      </c>
      <c r="H206" s="29">
        <f t="shared" si="38"/>
        <v>2</v>
      </c>
      <c r="I206" s="18">
        <f>I205</f>
        <v>42241</v>
      </c>
      <c r="J206" s="23" t="s">
        <v>537</v>
      </c>
      <c r="K206" s="23" t="s">
        <v>539</v>
      </c>
      <c r="L206" s="32"/>
      <c r="M206" s="20"/>
      <c r="N206" s="5"/>
      <c r="O206" s="5"/>
      <c r="P206" s="5"/>
      <c r="Q206" s="5"/>
      <c r="R206" s="5"/>
      <c r="S206" s="5"/>
      <c r="T206" s="5" t="s">
        <v>538</v>
      </c>
      <c r="U206" s="34"/>
      <c r="V206" s="20"/>
      <c r="W206" s="34"/>
      <c r="X206" s="20"/>
      <c r="Y206" s="5"/>
      <c r="Z206" s="5"/>
      <c r="AA206" s="5"/>
      <c r="AB206" s="5"/>
      <c r="AC206" s="34"/>
      <c r="AD206" s="34"/>
      <c r="AE206" s="152" t="str">
        <f t="shared" si="39"/>
        <v/>
      </c>
      <c r="AF206" s="53" t="str">
        <f t="shared" ca="1" si="33"/>
        <v>X</v>
      </c>
      <c r="AG206" s="56" t="str">
        <f t="shared" si="34"/>
        <v>미확인</v>
      </c>
      <c r="AH206" s="55"/>
      <c r="AI206" s="39"/>
      <c r="AJ206" s="61"/>
      <c r="AK206" s="181"/>
      <c r="AL206" s="55" t="str">
        <f t="shared" si="35"/>
        <v>O</v>
      </c>
      <c r="AM206" s="47"/>
      <c r="AN206" s="47"/>
      <c r="AO206" s="47"/>
      <c r="AP206" s="44"/>
    </row>
    <row r="207" spans="1:42" ht="18" customHeight="1" x14ac:dyDescent="0.3">
      <c r="A207" s="13">
        <f t="shared" si="36"/>
        <v>0</v>
      </c>
      <c r="B207" s="120">
        <f t="shared" si="30"/>
        <v>1</v>
      </c>
      <c r="C207" s="55" t="str">
        <f t="shared" si="31"/>
        <v>2015.08.25</v>
      </c>
      <c r="D207" s="47"/>
      <c r="E207" s="172"/>
      <c r="F207" s="177" t="str">
        <f t="shared" ca="1" si="32"/>
        <v>한글 학회 규범과 정부 규범 견주어 보기(항목별 분류): 2015.08.25.(화) 게시예정</v>
      </c>
      <c r="G207" s="26">
        <f t="shared" si="37"/>
        <v>200</v>
      </c>
      <c r="H207" s="29">
        <f t="shared" si="38"/>
        <v>3</v>
      </c>
      <c r="I207" s="18">
        <f>I206</f>
        <v>42241</v>
      </c>
      <c r="J207" s="23" t="s">
        <v>541</v>
      </c>
      <c r="K207" s="23" t="s">
        <v>540</v>
      </c>
      <c r="L207" s="32"/>
      <c r="M207" s="20"/>
      <c r="N207" s="5"/>
      <c r="O207" s="5"/>
      <c r="P207" s="5"/>
      <c r="Q207" s="5"/>
      <c r="R207" s="5"/>
      <c r="S207" s="5"/>
      <c r="T207" s="213" t="str">
        <f t="shared" ref="T207:T208" si="40">AK207</f>
        <v>송영상</v>
      </c>
      <c r="U207" s="34"/>
      <c r="V207" s="20"/>
      <c r="W207" s="34"/>
      <c r="X207" s="20"/>
      <c r="Y207" s="5"/>
      <c r="Z207" s="5"/>
      <c r="AA207" s="5"/>
      <c r="AB207" s="5"/>
      <c r="AC207" s="34"/>
      <c r="AD207" s="34"/>
      <c r="AE207" s="152" t="str">
        <f t="shared" si="39"/>
        <v/>
      </c>
      <c r="AF207" s="53" t="str">
        <f t="shared" ca="1" si="33"/>
        <v>X</v>
      </c>
      <c r="AG207" s="56" t="str">
        <f t="shared" si="34"/>
        <v>미확인</v>
      </c>
      <c r="AH207" s="55"/>
      <c r="AI207" s="39"/>
      <c r="AJ207" s="61"/>
      <c r="AK207" s="181" t="s">
        <v>2813</v>
      </c>
      <c r="AL207" s="55" t="str">
        <f t="shared" si="35"/>
        <v>O</v>
      </c>
      <c r="AM207" s="47"/>
      <c r="AN207" s="47"/>
      <c r="AO207" s="47"/>
      <c r="AP207" s="44"/>
    </row>
    <row r="208" spans="1:42" ht="18" customHeight="1" x14ac:dyDescent="0.3">
      <c r="A208" s="13">
        <f t="shared" si="36"/>
        <v>0</v>
      </c>
      <c r="B208" s="120">
        <f t="shared" si="30"/>
        <v>1</v>
      </c>
      <c r="C208" s="55" t="str">
        <f t="shared" si="31"/>
        <v>2015.08.25</v>
      </c>
      <c r="D208" s="47"/>
      <c r="E208" s="172"/>
      <c r="F208" s="177" t="str">
        <f t="shared" ca="1" si="32"/>
        <v>한글 학회 규범과 정부 규범 견주어 보기(글 모음): 2015.08.25.(화) 게시예정</v>
      </c>
      <c r="G208" s="26">
        <f t="shared" si="37"/>
        <v>201</v>
      </c>
      <c r="H208" s="29">
        <f t="shared" si="38"/>
        <v>4</v>
      </c>
      <c r="I208" s="18">
        <f>I207</f>
        <v>42241</v>
      </c>
      <c r="J208" s="23" t="s">
        <v>543</v>
      </c>
      <c r="K208" s="23" t="s">
        <v>542</v>
      </c>
      <c r="L208" s="32"/>
      <c r="M208" s="20"/>
      <c r="N208" s="5"/>
      <c r="O208" s="5"/>
      <c r="P208" s="5"/>
      <c r="Q208" s="5"/>
      <c r="R208" s="5"/>
      <c r="S208" s="5"/>
      <c r="T208" s="213" t="str">
        <f t="shared" si="40"/>
        <v>송영상</v>
      </c>
      <c r="U208" s="34"/>
      <c r="V208" s="20"/>
      <c r="W208" s="34"/>
      <c r="X208" s="20"/>
      <c r="Y208" s="5"/>
      <c r="Z208" s="5"/>
      <c r="AA208" s="5"/>
      <c r="AB208" s="5"/>
      <c r="AC208" s="34"/>
      <c r="AD208" s="34"/>
      <c r="AE208" s="152" t="str">
        <f t="shared" si="39"/>
        <v/>
      </c>
      <c r="AF208" s="53" t="str">
        <f t="shared" ca="1" si="33"/>
        <v>X</v>
      </c>
      <c r="AG208" s="56" t="str">
        <f t="shared" si="34"/>
        <v>미확인</v>
      </c>
      <c r="AH208" s="55"/>
      <c r="AI208" s="39"/>
      <c r="AJ208" s="61"/>
      <c r="AK208" s="181" t="s">
        <v>2813</v>
      </c>
      <c r="AL208" s="55" t="str">
        <f t="shared" si="35"/>
        <v>O</v>
      </c>
      <c r="AM208" s="47"/>
      <c r="AN208" s="47"/>
      <c r="AO208" s="47"/>
      <c r="AP208" s="44"/>
    </row>
    <row r="209" spans="1:42" ht="18" customHeight="1" x14ac:dyDescent="0.3">
      <c r="A209" s="13">
        <f t="shared" si="36"/>
        <v>0</v>
      </c>
      <c r="B209" s="120">
        <f t="shared" si="30"/>
        <v>1</v>
      </c>
      <c r="C209" s="55" t="str">
        <f t="shared" si="31"/>
        <v>2015.08.26</v>
      </c>
      <c r="D209" s="47"/>
      <c r="E209" s="172"/>
      <c r="F209" s="177" t="str">
        <f t="shared" ca="1" si="32"/>
        <v>한글 창제와 불교 신앙: 2015.08.26.(수) 게시예정</v>
      </c>
      <c r="G209" s="26">
        <f t="shared" si="37"/>
        <v>202</v>
      </c>
      <c r="H209" s="29">
        <f t="shared" si="38"/>
        <v>1</v>
      </c>
      <c r="I209" s="18">
        <f>I208+1</f>
        <v>42242</v>
      </c>
      <c r="J209" s="23" t="s">
        <v>544</v>
      </c>
      <c r="K209" s="23" t="s">
        <v>545</v>
      </c>
      <c r="L209" s="32" t="s">
        <v>274</v>
      </c>
      <c r="M209" s="20"/>
      <c r="N209" s="5"/>
      <c r="O209" s="5"/>
      <c r="P209" s="5"/>
      <c r="Q209" s="5"/>
      <c r="R209" s="5"/>
      <c r="S209" s="5"/>
      <c r="T209" s="5"/>
      <c r="U209" s="34"/>
      <c r="V209" s="20"/>
      <c r="W209" s="34"/>
      <c r="X209" s="20"/>
      <c r="Y209" s="5"/>
      <c r="Z209" s="5"/>
      <c r="AA209" s="5"/>
      <c r="AB209" s="5"/>
      <c r="AC209" s="34"/>
      <c r="AD209" s="34"/>
      <c r="AE209" s="152" t="str">
        <f t="shared" si="39"/>
        <v/>
      </c>
      <c r="AF209" s="53" t="str">
        <f t="shared" ca="1" si="33"/>
        <v>X</v>
      </c>
      <c r="AG209" s="56" t="s">
        <v>2973</v>
      </c>
      <c r="AH209" s="55"/>
      <c r="AI209" s="39"/>
      <c r="AJ209" s="61"/>
      <c r="AK209" s="181"/>
      <c r="AL209" s="55" t="str">
        <f t="shared" si="35"/>
        <v>O</v>
      </c>
      <c r="AM209" s="47"/>
      <c r="AN209" s="47"/>
      <c r="AO209" s="47"/>
      <c r="AP209" s="44"/>
    </row>
    <row r="210" spans="1:42" ht="18" customHeight="1" x14ac:dyDescent="0.3">
      <c r="A210" s="13">
        <f t="shared" si="36"/>
        <v>0</v>
      </c>
      <c r="B210" s="120">
        <f t="shared" si="30"/>
        <v>1</v>
      </c>
      <c r="C210" s="55" t="str">
        <f t="shared" si="31"/>
        <v>2015.08.26</v>
      </c>
      <c r="D210" s="47"/>
      <c r="E210" s="172"/>
      <c r="F210" s="177" t="str">
        <f t="shared" ca="1" si="32"/>
        <v>한글 정보 처리 기술: 2015.08.26.(수) 게시예정</v>
      </c>
      <c r="G210" s="26">
        <f t="shared" si="37"/>
        <v>203</v>
      </c>
      <c r="H210" s="29">
        <f t="shared" si="38"/>
        <v>2</v>
      </c>
      <c r="I210" s="18">
        <f>I209</f>
        <v>42242</v>
      </c>
      <c r="J210" s="23" t="s">
        <v>547</v>
      </c>
      <c r="K210" s="23" t="s">
        <v>549</v>
      </c>
      <c r="L210" s="32"/>
      <c r="M210" s="20"/>
      <c r="N210" s="5"/>
      <c r="O210" s="5"/>
      <c r="P210" s="5"/>
      <c r="Q210" s="5"/>
      <c r="R210" s="5"/>
      <c r="S210" s="5"/>
      <c r="T210" s="5"/>
      <c r="U210" s="34" t="s">
        <v>548</v>
      </c>
      <c r="V210" s="20"/>
      <c r="W210" s="34"/>
      <c r="X210" s="20"/>
      <c r="Y210" s="5"/>
      <c r="Z210" s="5"/>
      <c r="AA210" s="5"/>
      <c r="AB210" s="5"/>
      <c r="AC210" s="34"/>
      <c r="AD210" s="34"/>
      <c r="AE210" s="152" t="str">
        <f t="shared" si="39"/>
        <v/>
      </c>
      <c r="AF210" s="53" t="str">
        <f t="shared" ca="1" si="33"/>
        <v>X</v>
      </c>
      <c r="AG210" s="56" t="str">
        <f t="shared" si="34"/>
        <v>미확인</v>
      </c>
      <c r="AH210" s="55"/>
      <c r="AI210" s="39"/>
      <c r="AJ210" s="61"/>
      <c r="AK210" s="181"/>
      <c r="AL210" s="55" t="str">
        <f t="shared" si="35"/>
        <v>O</v>
      </c>
      <c r="AM210" s="47"/>
      <c r="AN210" s="47"/>
      <c r="AO210" s="47"/>
      <c r="AP210" s="44"/>
    </row>
    <row r="211" spans="1:42" ht="18" customHeight="1" x14ac:dyDescent="0.3">
      <c r="A211" s="13">
        <f t="shared" si="36"/>
        <v>0</v>
      </c>
      <c r="B211" s="120">
        <f t="shared" si="30"/>
        <v>1</v>
      </c>
      <c r="C211" s="55" t="str">
        <f t="shared" si="31"/>
        <v>2015.08.26</v>
      </c>
      <c r="D211" s="47"/>
      <c r="E211" s="172"/>
      <c r="F211" s="177" t="str">
        <f t="shared" ca="1" si="32"/>
        <v>한글 전용의 정당성에 대해: 2015.08.26.(수) 게시예정</v>
      </c>
      <c r="G211" s="26">
        <f t="shared" si="37"/>
        <v>204</v>
      </c>
      <c r="H211" s="29">
        <f t="shared" si="38"/>
        <v>3</v>
      </c>
      <c r="I211" s="18">
        <f>I210</f>
        <v>42242</v>
      </c>
      <c r="J211" s="23" t="s">
        <v>550</v>
      </c>
      <c r="K211" s="23" t="s">
        <v>552</v>
      </c>
      <c r="L211" s="32"/>
      <c r="M211" s="20"/>
      <c r="N211" s="5"/>
      <c r="O211" s="5"/>
      <c r="P211" s="5"/>
      <c r="Q211" s="5"/>
      <c r="R211" s="5"/>
      <c r="S211" s="5"/>
      <c r="T211" s="5"/>
      <c r="U211" s="34" t="s">
        <v>551</v>
      </c>
      <c r="V211" s="20"/>
      <c r="W211" s="34"/>
      <c r="X211" s="20"/>
      <c r="Y211" s="5"/>
      <c r="Z211" s="5"/>
      <c r="AA211" s="5"/>
      <c r="AB211" s="5"/>
      <c r="AC211" s="34"/>
      <c r="AD211" s="34"/>
      <c r="AE211" s="152" t="str">
        <f t="shared" si="39"/>
        <v/>
      </c>
      <c r="AF211" s="53" t="str">
        <f t="shared" ca="1" si="33"/>
        <v>X</v>
      </c>
      <c r="AG211" s="56" t="str">
        <f t="shared" si="34"/>
        <v>미확인</v>
      </c>
      <c r="AH211" s="55"/>
      <c r="AI211" s="39"/>
      <c r="AJ211" s="61"/>
      <c r="AK211" s="181"/>
      <c r="AL211" s="55" t="str">
        <f t="shared" si="35"/>
        <v>O</v>
      </c>
      <c r="AM211" s="47"/>
      <c r="AN211" s="47"/>
      <c r="AO211" s="47"/>
      <c r="AP211" s="44"/>
    </row>
    <row r="212" spans="1:42" ht="18" customHeight="1" x14ac:dyDescent="0.3">
      <c r="A212" s="13">
        <f t="shared" si="36"/>
        <v>0</v>
      </c>
      <c r="B212" s="120">
        <f t="shared" si="30"/>
        <v>1</v>
      </c>
      <c r="C212" s="55" t="str">
        <f t="shared" si="31"/>
        <v>2015.08.26</v>
      </c>
      <c r="D212" s="47"/>
      <c r="E212" s="172"/>
      <c r="F212" s="177" t="str">
        <f t="shared" ca="1" si="32"/>
        <v>한글 전용과 법률 문화: 2015.08.26.(수) 게시예정</v>
      </c>
      <c r="G212" s="26">
        <f t="shared" si="37"/>
        <v>205</v>
      </c>
      <c r="H212" s="29">
        <f t="shared" si="38"/>
        <v>4</v>
      </c>
      <c r="I212" s="18">
        <f>I211</f>
        <v>42242</v>
      </c>
      <c r="J212" s="23" t="s">
        <v>555</v>
      </c>
      <c r="K212" s="23" t="s">
        <v>553</v>
      </c>
      <c r="L212" s="32"/>
      <c r="M212" s="20"/>
      <c r="N212" s="5"/>
      <c r="O212" s="5"/>
      <c r="P212" s="5"/>
      <c r="Q212" s="5"/>
      <c r="R212" s="5"/>
      <c r="S212" s="5"/>
      <c r="T212" s="5"/>
      <c r="U212" s="34"/>
      <c r="V212" s="20"/>
      <c r="W212" s="34"/>
      <c r="X212" s="20"/>
      <c r="Y212" s="5"/>
      <c r="Z212" s="5"/>
      <c r="AA212" s="5"/>
      <c r="AB212" s="5"/>
      <c r="AC212" s="34" t="s">
        <v>554</v>
      </c>
      <c r="AD212" s="34"/>
      <c r="AE212" s="152" t="str">
        <f t="shared" si="39"/>
        <v/>
      </c>
      <c r="AF212" s="53" t="str">
        <f t="shared" ca="1" si="33"/>
        <v>X</v>
      </c>
      <c r="AG212" s="56" t="str">
        <f t="shared" si="34"/>
        <v>미확인</v>
      </c>
      <c r="AH212" s="55"/>
      <c r="AI212" s="39"/>
      <c r="AJ212" s="61"/>
      <c r="AK212" s="181"/>
      <c r="AL212" s="55" t="str">
        <f t="shared" si="35"/>
        <v>O</v>
      </c>
      <c r="AM212" s="47"/>
      <c r="AN212" s="47"/>
      <c r="AO212" s="47"/>
      <c r="AP212" s="44"/>
    </row>
    <row r="213" spans="1:42" s="170" customFormat="1" ht="18" customHeight="1" x14ac:dyDescent="0.3">
      <c r="A213" s="154">
        <f t="shared" si="36"/>
        <v>0</v>
      </c>
      <c r="B213" s="120">
        <f t="shared" si="30"/>
        <v>1</v>
      </c>
      <c r="C213" s="55" t="str">
        <f t="shared" si="31"/>
        <v>2015.08.27</v>
      </c>
      <c r="D213" s="47"/>
      <c r="E213" s="172"/>
      <c r="F213" s="177" t="str">
        <f t="shared" ca="1" si="32"/>
        <v>한글바로쓰기: 2015.08.27.(목) 게시예정</v>
      </c>
      <c r="G213" s="155">
        <f t="shared" si="37"/>
        <v>206</v>
      </c>
      <c r="H213" s="29">
        <f t="shared" si="38"/>
        <v>1</v>
      </c>
      <c r="I213" s="156">
        <f>I212+1</f>
        <v>42243</v>
      </c>
      <c r="J213" s="158" t="s">
        <v>556</v>
      </c>
      <c r="K213" s="158" t="s">
        <v>558</v>
      </c>
      <c r="L213" s="159" t="s">
        <v>2141</v>
      </c>
      <c r="M213" s="160"/>
      <c r="N213" s="161"/>
      <c r="O213" s="161"/>
      <c r="P213" s="161"/>
      <c r="Q213" s="161" t="s">
        <v>557</v>
      </c>
      <c r="R213" s="161"/>
      <c r="S213" s="161"/>
      <c r="T213" s="161"/>
      <c r="U213" s="162"/>
      <c r="V213" s="160"/>
      <c r="W213" s="162"/>
      <c r="X213" s="160"/>
      <c r="Y213" s="161"/>
      <c r="Z213" s="161"/>
      <c r="AA213" s="161"/>
      <c r="AB213" s="161"/>
      <c r="AC213" s="162"/>
      <c r="AD213" s="162"/>
      <c r="AE213" s="163">
        <f t="shared" si="39"/>
        <v>2</v>
      </c>
      <c r="AF213" s="164" t="str">
        <f t="shared" ca="1" si="33"/>
        <v>X</v>
      </c>
      <c r="AG213" s="56">
        <v>42230</v>
      </c>
      <c r="AH213" s="55" t="s">
        <v>2953</v>
      </c>
      <c r="AI213" s="166"/>
      <c r="AJ213" s="167"/>
      <c r="AK213" s="184"/>
      <c r="AL213" s="165" t="str">
        <f t="shared" si="35"/>
        <v>O</v>
      </c>
      <c r="AM213" s="168"/>
      <c r="AN213" s="168"/>
      <c r="AO213" s="168"/>
      <c r="AP213" s="169"/>
    </row>
    <row r="214" spans="1:42" ht="18" customHeight="1" x14ac:dyDescent="0.3">
      <c r="A214" s="13">
        <f t="shared" si="36"/>
        <v>0</v>
      </c>
      <c r="B214" s="120">
        <f t="shared" si="30"/>
        <v>1</v>
      </c>
      <c r="C214" s="55" t="str">
        <f t="shared" si="31"/>
        <v>2015.08.27</v>
      </c>
      <c r="D214" s="47"/>
      <c r="E214" s="172"/>
      <c r="F214" s="177" t="str">
        <f t="shared" ca="1" si="32"/>
        <v>한글 맞춤법론: 2015.08.27.(목) 게시예정</v>
      </c>
      <c r="G214" s="26">
        <f t="shared" si="37"/>
        <v>207</v>
      </c>
      <c r="H214" s="29">
        <f t="shared" si="38"/>
        <v>2</v>
      </c>
      <c r="I214" s="18">
        <f>I213</f>
        <v>42243</v>
      </c>
      <c r="J214" s="23" t="s">
        <v>559</v>
      </c>
      <c r="K214" s="23" t="s">
        <v>560</v>
      </c>
      <c r="L214" s="32"/>
      <c r="M214" s="20"/>
      <c r="N214" s="5"/>
      <c r="O214" s="5"/>
      <c r="P214" s="5"/>
      <c r="Q214" s="5"/>
      <c r="R214" s="5"/>
      <c r="S214" s="5"/>
      <c r="T214" s="5"/>
      <c r="U214" s="34"/>
      <c r="V214" s="20"/>
      <c r="W214" s="34"/>
      <c r="X214" s="20"/>
      <c r="Y214" s="5"/>
      <c r="Z214" s="5"/>
      <c r="AA214" s="5"/>
      <c r="AB214" s="5"/>
      <c r="AC214" s="34"/>
      <c r="AD214" s="34"/>
      <c r="AE214" s="152" t="str">
        <f t="shared" si="39"/>
        <v/>
      </c>
      <c r="AF214" s="53" t="str">
        <f t="shared" ca="1" si="33"/>
        <v>X</v>
      </c>
      <c r="AG214" s="56" t="str">
        <f t="shared" si="34"/>
        <v>지은이 찾을 수 없음</v>
      </c>
      <c r="AH214" s="55"/>
      <c r="AI214" s="39"/>
      <c r="AJ214" s="61"/>
      <c r="AK214" s="181" t="s">
        <v>2819</v>
      </c>
      <c r="AL214" s="55" t="str">
        <f t="shared" si="35"/>
        <v>O</v>
      </c>
      <c r="AM214" s="47"/>
      <c r="AN214" s="47"/>
      <c r="AO214" s="47"/>
      <c r="AP214" s="44"/>
    </row>
    <row r="215" spans="1:42" s="170" customFormat="1" ht="18" customHeight="1" x14ac:dyDescent="0.3">
      <c r="A215" s="154">
        <f t="shared" si="36"/>
        <v>0</v>
      </c>
      <c r="B215" s="120">
        <f t="shared" si="30"/>
        <v>1</v>
      </c>
      <c r="C215" s="55" t="str">
        <f t="shared" si="31"/>
        <v>2015.08.27</v>
      </c>
      <c r="D215" s="47"/>
      <c r="E215" s="172"/>
      <c r="F215" s="177" t="str">
        <f t="shared" ca="1" si="32"/>
        <v>한글 맞춤법(1988. 문교부): 2015.08.27.(목) 게시예정</v>
      </c>
      <c r="G215" s="155">
        <f t="shared" si="37"/>
        <v>208</v>
      </c>
      <c r="H215" s="29">
        <f t="shared" si="38"/>
        <v>3</v>
      </c>
      <c r="I215" s="156">
        <f>I214</f>
        <v>42243</v>
      </c>
      <c r="J215" s="158" t="s">
        <v>561</v>
      </c>
      <c r="K215" s="158" t="s">
        <v>563</v>
      </c>
      <c r="L215" s="159" t="s">
        <v>2141</v>
      </c>
      <c r="M215" s="160"/>
      <c r="N215" s="161"/>
      <c r="O215" s="161"/>
      <c r="P215" s="161"/>
      <c r="Q215" s="161" t="s">
        <v>562</v>
      </c>
      <c r="R215" s="161"/>
      <c r="S215" s="161"/>
      <c r="T215" s="161"/>
      <c r="U215" s="162"/>
      <c r="V215" s="160"/>
      <c r="W215" s="162"/>
      <c r="X215" s="160"/>
      <c r="Y215" s="161"/>
      <c r="Z215" s="161"/>
      <c r="AA215" s="161"/>
      <c r="AB215" s="161"/>
      <c r="AC215" s="162"/>
      <c r="AD215" s="162"/>
      <c r="AE215" s="163">
        <f t="shared" si="39"/>
        <v>2</v>
      </c>
      <c r="AF215" s="164" t="str">
        <f t="shared" ca="1" si="33"/>
        <v>X</v>
      </c>
      <c r="AG215" s="56">
        <v>42230</v>
      </c>
      <c r="AH215" s="55" t="s">
        <v>2953</v>
      </c>
      <c r="AI215" s="166"/>
      <c r="AJ215" s="167"/>
      <c r="AK215" s="184"/>
      <c r="AL215" s="165" t="str">
        <f t="shared" si="35"/>
        <v>O</v>
      </c>
      <c r="AM215" s="168"/>
      <c r="AN215" s="168"/>
      <c r="AO215" s="168"/>
      <c r="AP215" s="169"/>
    </row>
    <row r="216" spans="1:42" ht="18" customHeight="1" x14ac:dyDescent="0.3">
      <c r="A216" s="13">
        <f t="shared" si="36"/>
        <v>0</v>
      </c>
      <c r="B216" s="120">
        <f t="shared" si="30"/>
        <v>1</v>
      </c>
      <c r="C216" s="55" t="str">
        <f t="shared" si="31"/>
        <v>2015.08.27</v>
      </c>
      <c r="D216" s="47"/>
      <c r="E216" s="172"/>
      <c r="F216" s="177" t="str">
        <f t="shared" ca="1" si="32"/>
        <v>한글 맞춤법(1980. 한글학회): 2015.08.27.(목) 게시예정</v>
      </c>
      <c r="G216" s="26">
        <f t="shared" si="37"/>
        <v>209</v>
      </c>
      <c r="H216" s="29">
        <f t="shared" si="38"/>
        <v>4</v>
      </c>
      <c r="I216" s="18">
        <f>I215</f>
        <v>42243</v>
      </c>
      <c r="J216" s="158" t="s">
        <v>565</v>
      </c>
      <c r="K216" s="23" t="s">
        <v>564</v>
      </c>
      <c r="L216" s="32"/>
      <c r="M216" s="20"/>
      <c r="N216" s="5"/>
      <c r="O216" s="5"/>
      <c r="P216" s="5"/>
      <c r="Q216" s="5"/>
      <c r="R216" s="5"/>
      <c r="S216" s="5"/>
      <c r="T216" s="5"/>
      <c r="U216" s="34"/>
      <c r="V216" s="20"/>
      <c r="W216" s="34"/>
      <c r="X216" s="20"/>
      <c r="Y216" s="5"/>
      <c r="Z216" s="5"/>
      <c r="AA216" s="5"/>
      <c r="AB216" s="5"/>
      <c r="AC216" s="34" t="s">
        <v>2322</v>
      </c>
      <c r="AD216" s="34"/>
      <c r="AE216" s="152" t="str">
        <f t="shared" si="39"/>
        <v/>
      </c>
      <c r="AF216" s="53" t="str">
        <f t="shared" ca="1" si="33"/>
        <v>X</v>
      </c>
      <c r="AG216" s="56">
        <v>42230</v>
      </c>
      <c r="AH216" s="55" t="s">
        <v>2808</v>
      </c>
      <c r="AI216" s="39"/>
      <c r="AJ216" s="61"/>
      <c r="AK216" s="181"/>
      <c r="AL216" s="55" t="str">
        <f t="shared" si="35"/>
        <v>O</v>
      </c>
      <c r="AM216" s="47"/>
      <c r="AN216" s="47"/>
      <c r="AO216" s="47"/>
      <c r="AP216" s="44"/>
    </row>
    <row r="217" spans="1:42" ht="18" customHeight="1" x14ac:dyDescent="0.3">
      <c r="A217" s="13">
        <f t="shared" si="36"/>
        <v>0</v>
      </c>
      <c r="B217" s="120">
        <f t="shared" si="30"/>
        <v>1</v>
      </c>
      <c r="C217" s="55" t="str">
        <f t="shared" si="31"/>
        <v>2015.08.28</v>
      </c>
      <c r="D217" s="47"/>
      <c r="E217" s="172"/>
      <c r="F217" s="177" t="str">
        <f t="shared" ca="1" si="32"/>
        <v>한글 맞춤법 통일안(1933. 조선어학회): 2015.08.28.(금) 게시예정</v>
      </c>
      <c r="G217" s="26">
        <f t="shared" si="37"/>
        <v>210</v>
      </c>
      <c r="H217" s="29">
        <f t="shared" si="38"/>
        <v>1</v>
      </c>
      <c r="I217" s="18">
        <f>I216+1</f>
        <v>42244</v>
      </c>
      <c r="J217" s="158" t="s">
        <v>567</v>
      </c>
      <c r="K217" s="23" t="s">
        <v>566</v>
      </c>
      <c r="L217" s="32"/>
      <c r="M217" s="20"/>
      <c r="N217" s="5"/>
      <c r="O217" s="5"/>
      <c r="P217" s="5"/>
      <c r="Q217" s="5"/>
      <c r="R217" s="5"/>
      <c r="S217" s="5"/>
      <c r="T217" s="5"/>
      <c r="U217" s="34"/>
      <c r="V217" s="20"/>
      <c r="W217" s="34"/>
      <c r="X217" s="20"/>
      <c r="Y217" s="5"/>
      <c r="Z217" s="5"/>
      <c r="AA217" s="5"/>
      <c r="AB217" s="5"/>
      <c r="AC217" s="34" t="s">
        <v>2322</v>
      </c>
      <c r="AD217" s="34" t="s">
        <v>2317</v>
      </c>
      <c r="AE217" s="152">
        <f t="shared" si="39"/>
        <v>2</v>
      </c>
      <c r="AF217" s="53" t="str">
        <f t="shared" ca="1" si="33"/>
        <v>X</v>
      </c>
      <c r="AG217" s="56">
        <v>42230</v>
      </c>
      <c r="AH217" s="55" t="s">
        <v>2808</v>
      </c>
      <c r="AI217" s="39"/>
      <c r="AJ217" s="61"/>
      <c r="AK217" s="181"/>
      <c r="AL217" s="55" t="str">
        <f t="shared" si="35"/>
        <v>O</v>
      </c>
      <c r="AM217" s="47"/>
      <c r="AN217" s="47"/>
      <c r="AO217" s="47"/>
      <c r="AP217" s="44"/>
    </row>
    <row r="218" spans="1:42" ht="18" customHeight="1" x14ac:dyDescent="0.3">
      <c r="A218" s="13">
        <f t="shared" si="36"/>
        <v>0</v>
      </c>
      <c r="B218" s="120">
        <f t="shared" si="30"/>
        <v>1</v>
      </c>
      <c r="C218" s="55" t="str">
        <f t="shared" si="31"/>
        <v>2015.08.28</v>
      </c>
      <c r="D218" s="47"/>
      <c r="E218" s="172"/>
      <c r="F218" s="177" t="str">
        <f t="shared" ca="1" si="32"/>
        <v>한글 맞춤법 비교(조항): 2015.08.28.(금) 게시예정</v>
      </c>
      <c r="G218" s="26">
        <f t="shared" si="37"/>
        <v>211</v>
      </c>
      <c r="H218" s="29">
        <f t="shared" si="38"/>
        <v>2</v>
      </c>
      <c r="I218" s="18">
        <f>I217</f>
        <v>42244</v>
      </c>
      <c r="J218" s="23" t="s">
        <v>568</v>
      </c>
      <c r="K218" s="23" t="s">
        <v>569</v>
      </c>
      <c r="L218" s="32"/>
      <c r="M218" s="20"/>
      <c r="N218" s="5"/>
      <c r="O218" s="5"/>
      <c r="P218" s="5"/>
      <c r="Q218" s="5"/>
      <c r="R218" s="5"/>
      <c r="S218" s="5"/>
      <c r="T218" s="213" t="str">
        <f>AK218</f>
        <v>송영상</v>
      </c>
      <c r="U218" s="34"/>
      <c r="V218" s="20"/>
      <c r="W218" s="34"/>
      <c r="X218" s="20"/>
      <c r="Y218" s="5"/>
      <c r="Z218" s="5"/>
      <c r="AA218" s="5"/>
      <c r="AB218" s="5"/>
      <c r="AC218" s="34"/>
      <c r="AD218" s="34"/>
      <c r="AE218" s="152" t="str">
        <f t="shared" si="39"/>
        <v/>
      </c>
      <c r="AF218" s="53" t="str">
        <f t="shared" ca="1" si="33"/>
        <v>X</v>
      </c>
      <c r="AG218" s="56" t="str">
        <f t="shared" si="34"/>
        <v>미확인</v>
      </c>
      <c r="AH218" s="55"/>
      <c r="AI218" s="39"/>
      <c r="AJ218" s="61"/>
      <c r="AK218" s="181" t="s">
        <v>2813</v>
      </c>
      <c r="AL218" s="55" t="str">
        <f t="shared" si="35"/>
        <v>O</v>
      </c>
      <c r="AM218" s="47"/>
      <c r="AN218" s="47"/>
      <c r="AO218" s="47"/>
      <c r="AP218" s="44"/>
    </row>
    <row r="219" spans="1:42" ht="18" customHeight="1" x14ac:dyDescent="0.3">
      <c r="A219" s="13">
        <f t="shared" si="36"/>
        <v>0</v>
      </c>
      <c r="B219" s="120">
        <f t="shared" si="30"/>
        <v>1</v>
      </c>
      <c r="C219" s="55" t="str">
        <f t="shared" si="31"/>
        <v>2015.08.28</v>
      </c>
      <c r="D219" s="47"/>
      <c r="E219" s="172"/>
      <c r="F219" s="177" t="str">
        <f t="shared" ca="1" si="32"/>
        <v>한글 띄어쓰기론: 2015.08.28.(금) 게시예정</v>
      </c>
      <c r="G219" s="26">
        <f t="shared" si="37"/>
        <v>212</v>
      </c>
      <c r="H219" s="29">
        <f t="shared" si="38"/>
        <v>3</v>
      </c>
      <c r="I219" s="18">
        <f>I218</f>
        <v>42244</v>
      </c>
      <c r="J219" s="23" t="s">
        <v>570</v>
      </c>
      <c r="K219" s="23" t="s">
        <v>571</v>
      </c>
      <c r="L219" s="32"/>
      <c r="M219" s="20"/>
      <c r="N219" s="5"/>
      <c r="O219" s="5"/>
      <c r="P219" s="5"/>
      <c r="Q219" s="5"/>
      <c r="R219" s="5"/>
      <c r="S219" s="5"/>
      <c r="T219" s="5"/>
      <c r="U219" s="34"/>
      <c r="V219" s="20"/>
      <c r="W219" s="34"/>
      <c r="X219" s="20"/>
      <c r="Y219" s="5"/>
      <c r="Z219" s="5"/>
      <c r="AA219" s="5"/>
      <c r="AB219" s="5"/>
      <c r="AC219" s="34"/>
      <c r="AD219" s="34"/>
      <c r="AE219" s="152" t="str">
        <f t="shared" si="39"/>
        <v/>
      </c>
      <c r="AF219" s="53" t="str">
        <f t="shared" ca="1" si="33"/>
        <v>X</v>
      </c>
      <c r="AG219" s="56" t="str">
        <f t="shared" si="34"/>
        <v>지은이 찾을 수 없음</v>
      </c>
      <c r="AH219" s="55"/>
      <c r="AI219" s="39"/>
      <c r="AJ219" s="61"/>
      <c r="AK219" s="181" t="s">
        <v>2820</v>
      </c>
      <c r="AL219" s="55" t="str">
        <f t="shared" si="35"/>
        <v>O</v>
      </c>
      <c r="AM219" s="47"/>
      <c r="AN219" s="47"/>
      <c r="AO219" s="47"/>
      <c r="AP219" s="44"/>
    </row>
    <row r="220" spans="1:42" ht="18" customHeight="1" x14ac:dyDescent="0.3">
      <c r="A220" s="13">
        <f t="shared" si="36"/>
        <v>0</v>
      </c>
      <c r="B220" s="120">
        <f t="shared" si="30"/>
        <v>1</v>
      </c>
      <c r="C220" s="55" t="str">
        <f t="shared" si="31"/>
        <v>2015.08.28</v>
      </c>
      <c r="D220" s="47"/>
      <c r="E220" s="172"/>
      <c r="F220" s="177" t="str">
        <f t="shared" ca="1" si="32"/>
        <v>한글 글쇠 통계: 2015.08.28.(금) 게시예정</v>
      </c>
      <c r="G220" s="26">
        <f t="shared" si="37"/>
        <v>213</v>
      </c>
      <c r="H220" s="29">
        <f t="shared" si="38"/>
        <v>4</v>
      </c>
      <c r="I220" s="18">
        <f>I219</f>
        <v>42244</v>
      </c>
      <c r="J220" s="23" t="s">
        <v>573</v>
      </c>
      <c r="K220" s="23" t="s">
        <v>2822</v>
      </c>
      <c r="L220" s="32"/>
      <c r="M220" s="20"/>
      <c r="N220" s="5"/>
      <c r="O220" s="5"/>
      <c r="P220" s="5"/>
      <c r="Q220" s="5"/>
      <c r="R220" s="5"/>
      <c r="S220" s="5"/>
      <c r="T220" s="5"/>
      <c r="U220" s="34"/>
      <c r="V220" s="20"/>
      <c r="W220" s="34"/>
      <c r="X220" s="20"/>
      <c r="Y220" s="5"/>
      <c r="Z220" s="5"/>
      <c r="AA220" s="5"/>
      <c r="AB220" s="5"/>
      <c r="AC220" s="34"/>
      <c r="AD220" s="34"/>
      <c r="AE220" s="152" t="str">
        <f t="shared" si="39"/>
        <v/>
      </c>
      <c r="AF220" s="53" t="str">
        <f t="shared" ca="1" si="33"/>
        <v>X</v>
      </c>
      <c r="AG220" s="56" t="str">
        <f t="shared" si="34"/>
        <v>지은이 찾을 수 없음</v>
      </c>
      <c r="AH220" s="55"/>
      <c r="AI220" s="39"/>
      <c r="AJ220" s="61"/>
      <c r="AK220" s="181"/>
      <c r="AL220" s="55" t="str">
        <f t="shared" si="35"/>
        <v>O</v>
      </c>
      <c r="AM220" s="47"/>
      <c r="AN220" s="47"/>
      <c r="AO220" s="47"/>
      <c r="AP220" s="44"/>
    </row>
    <row r="221" spans="1:42" ht="18" customHeight="1" x14ac:dyDescent="0.3">
      <c r="A221" s="13">
        <f t="shared" si="36"/>
        <v>0</v>
      </c>
      <c r="B221" s="120">
        <f t="shared" si="30"/>
        <v>1</v>
      </c>
      <c r="C221" s="55" t="str">
        <f t="shared" si="31"/>
        <v>2015.08.29</v>
      </c>
      <c r="D221" s="47"/>
      <c r="E221" s="172"/>
      <c r="F221" s="177" t="str">
        <f t="shared" ca="1" si="32"/>
        <v>한글 관련법 모음: 2015.08.29.(토) 게시예정</v>
      </c>
      <c r="G221" s="26">
        <f t="shared" si="37"/>
        <v>214</v>
      </c>
      <c r="H221" s="29">
        <f t="shared" si="38"/>
        <v>1</v>
      </c>
      <c r="I221" s="18">
        <f>I220+1</f>
        <v>42245</v>
      </c>
      <c r="J221" s="122" t="s">
        <v>574</v>
      </c>
      <c r="K221" s="23" t="s">
        <v>575</v>
      </c>
      <c r="L221" s="32"/>
      <c r="M221" s="20"/>
      <c r="N221" s="5"/>
      <c r="O221" s="5"/>
      <c r="P221" s="5"/>
      <c r="Q221" s="5"/>
      <c r="R221" s="5"/>
      <c r="S221" s="5"/>
      <c r="T221" s="213" t="str">
        <f>AK221</f>
        <v>송영상</v>
      </c>
      <c r="U221" s="34"/>
      <c r="V221" s="20"/>
      <c r="W221" s="34"/>
      <c r="X221" s="20"/>
      <c r="Y221" s="5"/>
      <c r="Z221" s="5"/>
      <c r="AA221" s="5"/>
      <c r="AB221" s="5"/>
      <c r="AC221" s="34"/>
      <c r="AD221" s="34"/>
      <c r="AE221" s="152" t="str">
        <f t="shared" si="39"/>
        <v/>
      </c>
      <c r="AF221" s="53" t="str">
        <f t="shared" ca="1" si="33"/>
        <v>X</v>
      </c>
      <c r="AG221" s="56" t="str">
        <f t="shared" si="34"/>
        <v>미확인</v>
      </c>
      <c r="AH221" s="55"/>
      <c r="AI221" s="39"/>
      <c r="AJ221" s="61"/>
      <c r="AK221" s="181" t="s">
        <v>2823</v>
      </c>
      <c r="AL221" s="55" t="str">
        <f t="shared" si="35"/>
        <v>O</v>
      </c>
      <c r="AM221" s="47"/>
      <c r="AN221" s="47"/>
      <c r="AO221" s="47"/>
      <c r="AP221" s="44"/>
    </row>
    <row r="222" spans="1:42" ht="18" customHeight="1" x14ac:dyDescent="0.3">
      <c r="A222" s="13">
        <f t="shared" si="36"/>
        <v>0</v>
      </c>
      <c r="B222" s="120">
        <f t="shared" si="30"/>
        <v>1</v>
      </c>
      <c r="C222" s="55" t="str">
        <f t="shared" si="31"/>
        <v>2015.08.29</v>
      </c>
      <c r="D222" s="47"/>
      <c r="E222" s="172"/>
      <c r="F222" s="177" t="str">
        <f t="shared" ca="1" si="32"/>
        <v>한국어의 어휘특성: 2015.08.29.(토) 게시예정</v>
      </c>
      <c r="G222" s="26">
        <f t="shared" si="37"/>
        <v>215</v>
      </c>
      <c r="H222" s="29">
        <f t="shared" si="38"/>
        <v>2</v>
      </c>
      <c r="I222" s="18">
        <f>I221</f>
        <v>42245</v>
      </c>
      <c r="J222" s="23" t="s">
        <v>576</v>
      </c>
      <c r="K222" s="23" t="s">
        <v>577</v>
      </c>
      <c r="L222" s="32"/>
      <c r="M222" s="20"/>
      <c r="N222" s="5"/>
      <c r="O222" s="5"/>
      <c r="P222" s="5"/>
      <c r="Q222" s="5"/>
      <c r="R222" s="5"/>
      <c r="S222" s="5"/>
      <c r="T222" s="5"/>
      <c r="U222" s="34"/>
      <c r="V222" s="20"/>
      <c r="W222" s="34"/>
      <c r="X222" s="20"/>
      <c r="Y222" s="5"/>
      <c r="Z222" s="5"/>
      <c r="AA222" s="5"/>
      <c r="AB222" s="5"/>
      <c r="AC222" s="34"/>
      <c r="AD222" s="34"/>
      <c r="AE222" s="152" t="str">
        <f t="shared" si="39"/>
        <v/>
      </c>
      <c r="AF222" s="53" t="str">
        <f t="shared" ca="1" si="33"/>
        <v>X</v>
      </c>
      <c r="AG222" s="56" t="str">
        <f t="shared" si="34"/>
        <v>지은이 찾을 수 없음</v>
      </c>
      <c r="AH222" s="55"/>
      <c r="AI222" s="39"/>
      <c r="AJ222" s="61"/>
      <c r="AK222" s="181" t="s">
        <v>2900</v>
      </c>
      <c r="AL222" s="55" t="str">
        <f t="shared" si="35"/>
        <v>O</v>
      </c>
      <c r="AM222" s="47"/>
      <c r="AN222" s="47"/>
      <c r="AO222" s="47"/>
      <c r="AP222" s="44"/>
    </row>
    <row r="223" spans="1:42" ht="18" customHeight="1" x14ac:dyDescent="0.3">
      <c r="A223" s="13">
        <f t="shared" si="36"/>
        <v>0</v>
      </c>
      <c r="B223" s="120">
        <f t="shared" si="30"/>
        <v>1</v>
      </c>
      <c r="C223" s="55" t="str">
        <f t="shared" si="31"/>
        <v>2015.08.29</v>
      </c>
      <c r="D223" s="47"/>
      <c r="E223" s="172"/>
      <c r="F223" s="177" t="str">
        <f t="shared" ca="1" si="32"/>
        <v>한국어의 어휘 특성: 2015.08.29.(토) 게시예정</v>
      </c>
      <c r="G223" s="26">
        <f t="shared" si="37"/>
        <v>216</v>
      </c>
      <c r="H223" s="29">
        <f t="shared" si="38"/>
        <v>3</v>
      </c>
      <c r="I223" s="18">
        <f>I222</f>
        <v>42245</v>
      </c>
      <c r="J223" s="23" t="s">
        <v>587</v>
      </c>
      <c r="K223" s="23" t="s">
        <v>2674</v>
      </c>
      <c r="L223" s="32"/>
      <c r="M223" s="20"/>
      <c r="N223" s="5"/>
      <c r="O223" s="5"/>
      <c r="P223" s="5"/>
      <c r="Q223" s="5"/>
      <c r="R223" s="5" t="s">
        <v>578</v>
      </c>
      <c r="S223" s="5"/>
      <c r="T223" s="5"/>
      <c r="U223" s="34"/>
      <c r="V223" s="20"/>
      <c r="W223" s="34" t="s">
        <v>579</v>
      </c>
      <c r="X223" s="20"/>
      <c r="Y223" s="5"/>
      <c r="Z223" s="5"/>
      <c r="AA223" s="5"/>
      <c r="AB223" s="5"/>
      <c r="AC223" s="34" t="s">
        <v>580</v>
      </c>
      <c r="AD223" s="34"/>
      <c r="AE223" s="152">
        <f t="shared" si="39"/>
        <v>3</v>
      </c>
      <c r="AF223" s="53" t="str">
        <f t="shared" ca="1" si="33"/>
        <v>X</v>
      </c>
      <c r="AG223" s="56" t="str">
        <f t="shared" si="34"/>
        <v>미확인</v>
      </c>
      <c r="AH223" s="55"/>
      <c r="AI223" s="39"/>
      <c r="AJ223" s="61"/>
      <c r="AK223" s="181"/>
      <c r="AL223" s="55" t="str">
        <f t="shared" si="35"/>
        <v>O</v>
      </c>
      <c r="AM223" s="47"/>
      <c r="AN223" s="47"/>
      <c r="AO223" s="47"/>
      <c r="AP223" s="44"/>
    </row>
    <row r="224" spans="1:42" ht="18" customHeight="1" x14ac:dyDescent="0.3">
      <c r="A224" s="13">
        <f t="shared" si="36"/>
        <v>0</v>
      </c>
      <c r="B224" s="120">
        <f t="shared" si="30"/>
        <v>1</v>
      </c>
      <c r="C224" s="55" t="str">
        <f t="shared" si="31"/>
        <v>2015.08.29</v>
      </c>
      <c r="D224" s="47"/>
      <c r="E224" s="172"/>
      <c r="F224" s="177" t="str">
        <f t="shared" ca="1" si="32"/>
        <v>한국어의 계통과 형성: 2015.08.29.(토) 게시예정</v>
      </c>
      <c r="G224" s="26">
        <f t="shared" si="37"/>
        <v>217</v>
      </c>
      <c r="H224" s="29">
        <f t="shared" si="38"/>
        <v>4</v>
      </c>
      <c r="I224" s="18">
        <f>I223</f>
        <v>42245</v>
      </c>
      <c r="J224" s="23" t="s">
        <v>582</v>
      </c>
      <c r="K224" s="23" t="s">
        <v>583</v>
      </c>
      <c r="L224" s="32" t="s">
        <v>581</v>
      </c>
      <c r="M224" s="20"/>
      <c r="N224" s="5"/>
      <c r="O224" s="5"/>
      <c r="P224" s="5"/>
      <c r="Q224" s="5"/>
      <c r="R224" s="5"/>
      <c r="S224" s="5"/>
      <c r="T224" s="5"/>
      <c r="U224" s="34"/>
      <c r="V224" s="20"/>
      <c r="W224" s="34"/>
      <c r="X224" s="20"/>
      <c r="Y224" s="5"/>
      <c r="Z224" s="5"/>
      <c r="AA224" s="5"/>
      <c r="AB224" s="5"/>
      <c r="AC224" s="34"/>
      <c r="AD224" s="34"/>
      <c r="AE224" s="152" t="str">
        <f t="shared" si="39"/>
        <v/>
      </c>
      <c r="AF224" s="53" t="str">
        <f t="shared" ca="1" si="33"/>
        <v>X</v>
      </c>
      <c r="AG224" s="56" t="str">
        <f t="shared" si="34"/>
        <v>미확인</v>
      </c>
      <c r="AH224" s="55"/>
      <c r="AI224" s="39"/>
      <c r="AJ224" s="61"/>
      <c r="AK224" s="181"/>
      <c r="AL224" s="55" t="str">
        <f t="shared" si="35"/>
        <v>O</v>
      </c>
      <c r="AM224" s="47"/>
      <c r="AN224" s="47"/>
      <c r="AO224" s="47"/>
      <c r="AP224" s="44"/>
    </row>
    <row r="225" spans="1:42" ht="18" customHeight="1" x14ac:dyDescent="0.3">
      <c r="A225" s="13">
        <f t="shared" si="36"/>
        <v>0</v>
      </c>
      <c r="B225" s="120">
        <f t="shared" si="30"/>
        <v>1</v>
      </c>
      <c r="C225" s="55" t="str">
        <f t="shared" si="31"/>
        <v>2015.08.30</v>
      </c>
      <c r="D225" s="47"/>
      <c r="E225" s="172"/>
      <c r="F225" s="177" t="str">
        <f t="shared" ca="1" si="32"/>
        <v>한국어와 일본어와의 비교 고찰: 2015.08.30.(일) 게시예정</v>
      </c>
      <c r="G225" s="26">
        <f t="shared" si="37"/>
        <v>218</v>
      </c>
      <c r="H225" s="29">
        <f t="shared" si="38"/>
        <v>1</v>
      </c>
      <c r="I225" s="18">
        <f>I224+1</f>
        <v>42246</v>
      </c>
      <c r="J225" s="23" t="s">
        <v>585</v>
      </c>
      <c r="K225" s="23" t="s">
        <v>586</v>
      </c>
      <c r="L225" s="32" t="s">
        <v>584</v>
      </c>
      <c r="M225" s="20"/>
      <c r="N225" s="5"/>
      <c r="O225" s="5"/>
      <c r="P225" s="5"/>
      <c r="Q225" s="5"/>
      <c r="R225" s="5"/>
      <c r="S225" s="5"/>
      <c r="T225" s="5"/>
      <c r="U225" s="34"/>
      <c r="V225" s="20"/>
      <c r="W225" s="34"/>
      <c r="X225" s="20"/>
      <c r="Y225" s="5"/>
      <c r="Z225" s="5"/>
      <c r="AA225" s="5"/>
      <c r="AB225" s="5"/>
      <c r="AC225" s="34"/>
      <c r="AD225" s="34"/>
      <c r="AE225" s="152" t="str">
        <f t="shared" si="39"/>
        <v/>
      </c>
      <c r="AF225" s="53" t="str">
        <f t="shared" ca="1" si="33"/>
        <v>X</v>
      </c>
      <c r="AG225" s="56" t="str">
        <f t="shared" si="34"/>
        <v>미확인</v>
      </c>
      <c r="AH225" s="55"/>
      <c r="AI225" s="39"/>
      <c r="AJ225" s="61"/>
      <c r="AK225" s="181"/>
      <c r="AL225" s="55" t="str">
        <f t="shared" si="35"/>
        <v>O</v>
      </c>
      <c r="AM225" s="47"/>
      <c r="AN225" s="47"/>
      <c r="AO225" s="47"/>
      <c r="AP225" s="44"/>
    </row>
    <row r="226" spans="1:42" ht="18" customHeight="1" x14ac:dyDescent="0.3">
      <c r="A226" s="13">
        <f t="shared" si="36"/>
        <v>0</v>
      </c>
      <c r="B226" s="120">
        <f t="shared" si="30"/>
        <v>1</v>
      </c>
      <c r="C226" s="55" t="str">
        <f t="shared" si="31"/>
        <v>2015.08.30</v>
      </c>
      <c r="D226" s="47"/>
      <c r="E226" s="172"/>
      <c r="F226" s="177" t="str">
        <f t="shared" ca="1" si="32"/>
        <v>한국어와 다른 언어들의 관계: 2015.08.30.(일) 게시예정</v>
      </c>
      <c r="G226" s="26">
        <f t="shared" si="37"/>
        <v>219</v>
      </c>
      <c r="H226" s="29">
        <f t="shared" si="38"/>
        <v>2</v>
      </c>
      <c r="I226" s="18">
        <f>I225</f>
        <v>42246</v>
      </c>
      <c r="J226" s="23" t="s">
        <v>588</v>
      </c>
      <c r="K226" s="23" t="s">
        <v>589</v>
      </c>
      <c r="L226" s="32"/>
      <c r="M226" s="20"/>
      <c r="N226" s="5"/>
      <c r="O226" s="5"/>
      <c r="P226" s="5"/>
      <c r="Q226" s="5"/>
      <c r="R226" s="5"/>
      <c r="S226" s="5"/>
      <c r="T226" s="213" t="str">
        <f>AK226</f>
        <v>송영상</v>
      </c>
      <c r="U226" s="34"/>
      <c r="V226" s="20"/>
      <c r="W226" s="34"/>
      <c r="X226" s="20"/>
      <c r="Y226" s="5"/>
      <c r="Z226" s="5"/>
      <c r="AA226" s="5"/>
      <c r="AB226" s="5"/>
      <c r="AC226" s="34"/>
      <c r="AD226" s="34"/>
      <c r="AE226" s="152" t="str">
        <f t="shared" si="39"/>
        <v/>
      </c>
      <c r="AF226" s="53" t="str">
        <f t="shared" ca="1" si="33"/>
        <v>X</v>
      </c>
      <c r="AG226" s="56" t="str">
        <f t="shared" si="34"/>
        <v>미확인</v>
      </c>
      <c r="AH226" s="55"/>
      <c r="AI226" s="39"/>
      <c r="AJ226" s="61"/>
      <c r="AK226" s="181" t="s">
        <v>2823</v>
      </c>
      <c r="AL226" s="55" t="str">
        <f t="shared" si="35"/>
        <v>O</v>
      </c>
      <c r="AM226" s="47"/>
      <c r="AN226" s="47"/>
      <c r="AO226" s="47"/>
      <c r="AP226" s="44"/>
    </row>
    <row r="227" spans="1:42" ht="18" customHeight="1" x14ac:dyDescent="0.3">
      <c r="A227" s="13">
        <f t="shared" si="36"/>
        <v>0</v>
      </c>
      <c r="B227" s="120">
        <f t="shared" si="30"/>
        <v>1</v>
      </c>
      <c r="C227" s="55" t="str">
        <f t="shared" si="31"/>
        <v>2015.08.30</v>
      </c>
      <c r="D227" s="47"/>
      <c r="E227" s="172"/>
      <c r="F227" s="177" t="str">
        <f t="shared" ca="1" si="32"/>
        <v>한국어에서 문장 분석 층위에 따른 동사의 자질 명시 방식에 대하여: 2015.08.30.(일) 게시예정</v>
      </c>
      <c r="G227" s="26">
        <f t="shared" si="37"/>
        <v>220</v>
      </c>
      <c r="H227" s="29">
        <f t="shared" si="38"/>
        <v>3</v>
      </c>
      <c r="I227" s="18">
        <f>I226</f>
        <v>42246</v>
      </c>
      <c r="J227" s="23" t="s">
        <v>591</v>
      </c>
      <c r="K227" s="23" t="s">
        <v>590</v>
      </c>
      <c r="L227" s="32"/>
      <c r="M227" s="20"/>
      <c r="N227" s="5"/>
      <c r="O227" s="5"/>
      <c r="P227" s="5"/>
      <c r="Q227" s="5"/>
      <c r="R227" s="5"/>
      <c r="S227" s="5"/>
      <c r="T227" s="5"/>
      <c r="U227" s="34"/>
      <c r="V227" s="20"/>
      <c r="W227" s="34"/>
      <c r="X227" s="20"/>
      <c r="Y227" s="5"/>
      <c r="Z227" s="5"/>
      <c r="AA227" s="5"/>
      <c r="AB227" s="5"/>
      <c r="AC227" s="34"/>
      <c r="AD227" s="34"/>
      <c r="AE227" s="152" t="str">
        <f t="shared" si="39"/>
        <v/>
      </c>
      <c r="AF227" s="53" t="str">
        <f t="shared" ca="1" si="33"/>
        <v>X</v>
      </c>
      <c r="AG227" s="56" t="str">
        <f t="shared" si="34"/>
        <v>지은이 찾을 수 없음</v>
      </c>
      <c r="AH227" s="55"/>
      <c r="AI227" s="39"/>
      <c r="AJ227" s="61"/>
      <c r="AK227" s="181"/>
      <c r="AL227" s="55" t="str">
        <f t="shared" si="35"/>
        <v>O</v>
      </c>
      <c r="AM227" s="47"/>
      <c r="AN227" s="47"/>
      <c r="AO227" s="47"/>
      <c r="AP227" s="44"/>
    </row>
    <row r="228" spans="1:42" ht="18" customHeight="1" x14ac:dyDescent="0.3">
      <c r="A228" s="13">
        <f t="shared" si="36"/>
        <v>0</v>
      </c>
      <c r="B228" s="120">
        <f t="shared" si="30"/>
        <v>1</v>
      </c>
      <c r="C228" s="55" t="str">
        <f t="shared" si="31"/>
        <v>2015.08.30</v>
      </c>
      <c r="D228" s="47"/>
      <c r="E228" s="172"/>
      <c r="F228" s="177" t="str">
        <f t="shared" ca="1" si="32"/>
        <v>한국어에서 문장 분석 층위에 따른 동사의 의미 자질 명시 방식에 대하여: 2015.08.30.(일) 게시예정</v>
      </c>
      <c r="G228" s="26">
        <f t="shared" si="37"/>
        <v>221</v>
      </c>
      <c r="H228" s="29">
        <f t="shared" si="38"/>
        <v>4</v>
      </c>
      <c r="I228" s="18">
        <f>I227</f>
        <v>42246</v>
      </c>
      <c r="J228" s="23" t="s">
        <v>593</v>
      </c>
      <c r="K228" s="23" t="s">
        <v>592</v>
      </c>
      <c r="L228" s="32"/>
      <c r="M228" s="20"/>
      <c r="N228" s="5"/>
      <c r="O228" s="5"/>
      <c r="P228" s="5"/>
      <c r="Q228" s="5"/>
      <c r="R228" s="5"/>
      <c r="S228" s="5"/>
      <c r="T228" s="5"/>
      <c r="U228" s="34"/>
      <c r="V228" s="20"/>
      <c r="W228" s="34"/>
      <c r="X228" s="20"/>
      <c r="Y228" s="5"/>
      <c r="Z228" s="5"/>
      <c r="AA228" s="5"/>
      <c r="AB228" s="5"/>
      <c r="AC228" s="34"/>
      <c r="AD228" s="34"/>
      <c r="AE228" s="152" t="str">
        <f t="shared" si="39"/>
        <v/>
      </c>
      <c r="AF228" s="53" t="str">
        <f t="shared" ca="1" si="33"/>
        <v>X</v>
      </c>
      <c r="AG228" s="56" t="str">
        <f t="shared" si="34"/>
        <v>지은이 찾을 수 없음</v>
      </c>
      <c r="AH228" s="55"/>
      <c r="AI228" s="39"/>
      <c r="AJ228" s="61"/>
      <c r="AK228" s="181"/>
      <c r="AL228" s="55" t="str">
        <f t="shared" si="35"/>
        <v>O</v>
      </c>
      <c r="AM228" s="47"/>
      <c r="AN228" s="47"/>
      <c r="AO228" s="47"/>
      <c r="AP228" s="44"/>
    </row>
    <row r="229" spans="1:42" ht="18" customHeight="1" x14ac:dyDescent="0.3">
      <c r="A229" s="13">
        <f t="shared" si="36"/>
        <v>0</v>
      </c>
      <c r="B229" s="120">
        <f t="shared" si="30"/>
        <v>1</v>
      </c>
      <c r="C229" s="55" t="str">
        <f t="shared" si="31"/>
        <v>2015.08.31</v>
      </c>
      <c r="D229" s="47"/>
      <c r="E229" s="172"/>
      <c r="F229" s="177" t="str">
        <f t="shared" ca="1" si="32"/>
        <v>교육용 한자의 학교급별 구분: 2015.08.31.(월) 게시예정</v>
      </c>
      <c r="G229" s="26">
        <f t="shared" si="37"/>
        <v>222</v>
      </c>
      <c r="H229" s="29">
        <f t="shared" si="38"/>
        <v>1</v>
      </c>
      <c r="I229" s="18">
        <f>I228+1</f>
        <v>42247</v>
      </c>
      <c r="J229" s="23" t="s">
        <v>595</v>
      </c>
      <c r="K229" s="23" t="s">
        <v>594</v>
      </c>
      <c r="L229" s="32"/>
      <c r="M229" s="20"/>
      <c r="N229" s="5"/>
      <c r="O229" s="5"/>
      <c r="P229" s="5"/>
      <c r="Q229" s="5"/>
      <c r="R229" s="5" t="s">
        <v>596</v>
      </c>
      <c r="S229" s="5"/>
      <c r="T229" s="5"/>
      <c r="U229" s="34"/>
      <c r="V229" s="20"/>
      <c r="W229" s="34"/>
      <c r="X229" s="20"/>
      <c r="Y229" s="5"/>
      <c r="Z229" s="5"/>
      <c r="AA229" s="5"/>
      <c r="AB229" s="5"/>
      <c r="AC229" s="34"/>
      <c r="AD229" s="34"/>
      <c r="AE229" s="152" t="str">
        <f t="shared" si="39"/>
        <v/>
      </c>
      <c r="AF229" s="53" t="str">
        <f t="shared" ca="1" si="33"/>
        <v>X</v>
      </c>
      <c r="AG229" s="56" t="str">
        <f t="shared" si="34"/>
        <v>미확인</v>
      </c>
      <c r="AH229" s="55"/>
      <c r="AI229" s="39"/>
      <c r="AJ229" s="61"/>
      <c r="AK229" s="181"/>
      <c r="AL229" s="55" t="str">
        <f t="shared" si="35"/>
        <v>O</v>
      </c>
      <c r="AM229" s="47"/>
      <c r="AN229" s="47"/>
      <c r="AO229" s="47"/>
      <c r="AP229" s="44"/>
    </row>
    <row r="230" spans="1:42" ht="18" customHeight="1" x14ac:dyDescent="0.3">
      <c r="A230" s="13">
        <f t="shared" si="36"/>
        <v>0</v>
      </c>
      <c r="B230" s="120">
        <f t="shared" si="30"/>
        <v>1</v>
      </c>
      <c r="C230" s="55" t="str">
        <f t="shared" si="31"/>
        <v>2015.08.31</v>
      </c>
      <c r="D230" s="47"/>
      <c r="E230" s="172"/>
      <c r="F230" s="177" t="str">
        <f t="shared" ca="1" si="32"/>
        <v>준말과 새말 만들기: 2015.08.31.(월) 게시예정</v>
      </c>
      <c r="G230" s="26">
        <f t="shared" si="37"/>
        <v>223</v>
      </c>
      <c r="H230" s="29">
        <f t="shared" si="38"/>
        <v>2</v>
      </c>
      <c r="I230" s="18">
        <f>I229</f>
        <v>42247</v>
      </c>
      <c r="J230" s="23" t="s">
        <v>599</v>
      </c>
      <c r="K230" s="23" t="s">
        <v>598</v>
      </c>
      <c r="L230" s="32" t="s">
        <v>597</v>
      </c>
      <c r="M230" s="20"/>
      <c r="N230" s="5"/>
      <c r="O230" s="5"/>
      <c r="P230" s="5"/>
      <c r="Q230" s="5"/>
      <c r="R230" s="5"/>
      <c r="S230" s="5"/>
      <c r="T230" s="5"/>
      <c r="U230" s="34"/>
      <c r="V230" s="20"/>
      <c r="W230" s="34"/>
      <c r="X230" s="20"/>
      <c r="Y230" s="5"/>
      <c r="Z230" s="5"/>
      <c r="AA230" s="5"/>
      <c r="AB230" s="5"/>
      <c r="AC230" s="34"/>
      <c r="AD230" s="34"/>
      <c r="AE230" s="152" t="str">
        <f t="shared" si="39"/>
        <v/>
      </c>
      <c r="AF230" s="53" t="str">
        <f t="shared" ca="1" si="33"/>
        <v>X</v>
      </c>
      <c r="AG230" s="56" t="str">
        <f t="shared" si="34"/>
        <v>미확인</v>
      </c>
      <c r="AH230" s="55"/>
      <c r="AI230" s="39"/>
      <c r="AJ230" s="61"/>
      <c r="AK230" s="181"/>
      <c r="AL230" s="55" t="str">
        <f t="shared" si="35"/>
        <v>O</v>
      </c>
      <c r="AM230" s="47"/>
      <c r="AN230" s="47"/>
      <c r="AO230" s="47"/>
      <c r="AP230" s="44"/>
    </row>
    <row r="231" spans="1:42" ht="18" customHeight="1" x14ac:dyDescent="0.3">
      <c r="A231" s="13">
        <f t="shared" si="36"/>
        <v>0</v>
      </c>
      <c r="B231" s="120">
        <f t="shared" si="30"/>
        <v>1</v>
      </c>
      <c r="C231" s="55" t="str">
        <f t="shared" si="31"/>
        <v>2015.08.31</v>
      </c>
      <c r="D231" s="47"/>
      <c r="E231" s="172"/>
      <c r="F231" s="177" t="str">
        <f t="shared" ca="1" si="32"/>
        <v>주격조사 '가'의 발생에 대하여: 2015.08.31.(월) 게시예정</v>
      </c>
      <c r="G231" s="26">
        <f t="shared" si="37"/>
        <v>224</v>
      </c>
      <c r="H231" s="29">
        <f t="shared" si="38"/>
        <v>3</v>
      </c>
      <c r="I231" s="18">
        <f>I230</f>
        <v>42247</v>
      </c>
      <c r="J231" s="23" t="s">
        <v>601</v>
      </c>
      <c r="K231" s="23" t="s">
        <v>600</v>
      </c>
      <c r="L231" s="32"/>
      <c r="M231" s="20"/>
      <c r="N231" s="5"/>
      <c r="O231" s="5"/>
      <c r="P231" s="5"/>
      <c r="Q231" s="5"/>
      <c r="R231" s="5"/>
      <c r="S231" s="5"/>
      <c r="T231" s="5"/>
      <c r="U231" s="34"/>
      <c r="V231" s="20"/>
      <c r="W231" s="34"/>
      <c r="X231" s="20"/>
      <c r="Y231" s="5"/>
      <c r="Z231" s="5"/>
      <c r="AA231" s="5"/>
      <c r="AB231" s="5"/>
      <c r="AC231" s="34"/>
      <c r="AD231" s="34"/>
      <c r="AE231" s="152" t="str">
        <f t="shared" si="39"/>
        <v/>
      </c>
      <c r="AF231" s="53" t="str">
        <f t="shared" ca="1" si="33"/>
        <v>X</v>
      </c>
      <c r="AG231" s="56" t="str">
        <f t="shared" si="34"/>
        <v>지은이 찾을 수 없음</v>
      </c>
      <c r="AH231" s="55"/>
      <c r="AI231" s="39"/>
      <c r="AJ231" s="61"/>
      <c r="AK231" s="181" t="s">
        <v>2825</v>
      </c>
      <c r="AL231" s="55" t="str">
        <f t="shared" si="35"/>
        <v>O</v>
      </c>
      <c r="AM231" s="47"/>
      <c r="AN231" s="47"/>
      <c r="AO231" s="47"/>
      <c r="AP231" s="44"/>
    </row>
    <row r="232" spans="1:42" ht="18" customHeight="1" x14ac:dyDescent="0.3">
      <c r="A232" s="13">
        <f t="shared" si="36"/>
        <v>0</v>
      </c>
      <c r="B232" s="120">
        <f t="shared" si="30"/>
        <v>1</v>
      </c>
      <c r="C232" s="55" t="str">
        <f t="shared" si="31"/>
        <v>2015.08.31</v>
      </c>
      <c r="D232" s="47"/>
      <c r="E232" s="172"/>
      <c r="F232" s="177" t="str">
        <f t="shared" ca="1" si="32"/>
        <v>종덕신편언해(홍문각 영인본): 2015.08.31.(월) 게시예정</v>
      </c>
      <c r="G232" s="26">
        <f t="shared" si="37"/>
        <v>225</v>
      </c>
      <c r="H232" s="29">
        <f t="shared" si="38"/>
        <v>4</v>
      </c>
      <c r="I232" s="18">
        <f>I231</f>
        <v>42247</v>
      </c>
      <c r="J232" s="23" t="s">
        <v>603</v>
      </c>
      <c r="K232" s="23" t="s">
        <v>602</v>
      </c>
      <c r="L232" s="32" t="s">
        <v>2826</v>
      </c>
      <c r="M232" s="20"/>
      <c r="N232" s="5"/>
      <c r="O232" s="5"/>
      <c r="P232" s="5"/>
      <c r="Q232" s="5"/>
      <c r="R232" s="5"/>
      <c r="S232" s="5"/>
      <c r="T232" s="5"/>
      <c r="U232" s="34"/>
      <c r="V232" s="20"/>
      <c r="W232" s="34"/>
      <c r="X232" s="20"/>
      <c r="Y232" s="5"/>
      <c r="Z232" s="5"/>
      <c r="AA232" s="5"/>
      <c r="AB232" s="5"/>
      <c r="AC232" s="34"/>
      <c r="AD232" s="34"/>
      <c r="AE232" s="152" t="str">
        <f t="shared" si="39"/>
        <v/>
      </c>
      <c r="AF232" s="53" t="str">
        <f t="shared" ca="1" si="33"/>
        <v>X</v>
      </c>
      <c r="AG232" s="56" t="str">
        <f t="shared" si="34"/>
        <v>미확인</v>
      </c>
      <c r="AH232" s="55"/>
      <c r="AI232" s="39"/>
      <c r="AJ232" s="61"/>
      <c r="AK232" s="181"/>
      <c r="AL232" s="55" t="str">
        <f t="shared" si="35"/>
        <v>O</v>
      </c>
      <c r="AM232" s="47"/>
      <c r="AN232" s="47"/>
      <c r="AO232" s="47"/>
      <c r="AP232" s="44"/>
    </row>
    <row r="233" spans="1:42" ht="18" customHeight="1" x14ac:dyDescent="0.3">
      <c r="A233" s="13">
        <f t="shared" si="36"/>
        <v>0</v>
      </c>
      <c r="B233" s="120">
        <f t="shared" si="30"/>
        <v>1</v>
      </c>
      <c r="C233" s="55" t="str">
        <f t="shared" si="31"/>
        <v>2015.09.01</v>
      </c>
      <c r="D233" s="47"/>
      <c r="E233" s="172"/>
      <c r="F233" s="177" t="str">
        <f t="shared" ca="1" si="32"/>
        <v>"좀/조금"에 대하여: 2015.09.01.(화) 게시예정</v>
      </c>
      <c r="G233" s="26">
        <f t="shared" si="37"/>
        <v>226</v>
      </c>
      <c r="H233" s="29">
        <f t="shared" si="38"/>
        <v>1</v>
      </c>
      <c r="I233" s="18">
        <f>I232+1</f>
        <v>42248</v>
      </c>
      <c r="J233" s="23" t="s">
        <v>606</v>
      </c>
      <c r="K233" s="23" t="s">
        <v>605</v>
      </c>
      <c r="L233" s="32"/>
      <c r="M233" s="20"/>
      <c r="N233" s="5"/>
      <c r="O233" s="5"/>
      <c r="P233" s="5"/>
      <c r="Q233" s="5"/>
      <c r="R233" s="5"/>
      <c r="S233" s="5"/>
      <c r="T233" s="5"/>
      <c r="U233" s="34" t="s">
        <v>604</v>
      </c>
      <c r="V233" s="20"/>
      <c r="W233" s="34"/>
      <c r="X233" s="20"/>
      <c r="Y233" s="5"/>
      <c r="Z233" s="5"/>
      <c r="AA233" s="5"/>
      <c r="AB233" s="5"/>
      <c r="AC233" s="34"/>
      <c r="AD233" s="34"/>
      <c r="AE233" s="152" t="str">
        <f t="shared" si="39"/>
        <v/>
      </c>
      <c r="AF233" s="53" t="str">
        <f t="shared" ca="1" si="33"/>
        <v>X</v>
      </c>
      <c r="AG233" s="56" t="str">
        <f t="shared" si="34"/>
        <v>미확인</v>
      </c>
      <c r="AH233" s="55"/>
      <c r="AI233" s="39"/>
      <c r="AJ233" s="61"/>
      <c r="AK233" s="181"/>
      <c r="AL233" s="55" t="str">
        <f t="shared" si="35"/>
        <v>O</v>
      </c>
      <c r="AM233" s="47"/>
      <c r="AN233" s="47"/>
      <c r="AO233" s="47"/>
      <c r="AP233" s="44"/>
    </row>
    <row r="234" spans="1:42" ht="18" customHeight="1" x14ac:dyDescent="0.3">
      <c r="A234" s="13">
        <f t="shared" si="36"/>
        <v>0</v>
      </c>
      <c r="B234" s="120">
        <f t="shared" si="30"/>
        <v>1</v>
      </c>
      <c r="C234" s="55" t="str">
        <f t="shared" si="31"/>
        <v>2015.09.01</v>
      </c>
      <c r="D234" s="47"/>
      <c r="E234" s="172"/>
      <c r="F234" s="177" t="str">
        <f t="shared" ca="1" si="32"/>
        <v>세종왕조실록 속의 108과 한글: 2015.09.01.(화) 게시예정</v>
      </c>
      <c r="G234" s="26">
        <f t="shared" si="37"/>
        <v>227</v>
      </c>
      <c r="H234" s="29">
        <f t="shared" si="38"/>
        <v>2</v>
      </c>
      <c r="I234" s="18">
        <f>I233</f>
        <v>42248</v>
      </c>
      <c r="J234" s="23" t="s">
        <v>609</v>
      </c>
      <c r="K234" s="23" t="s">
        <v>607</v>
      </c>
      <c r="L234" s="32" t="s">
        <v>608</v>
      </c>
      <c r="M234" s="20"/>
      <c r="N234" s="5"/>
      <c r="O234" s="5"/>
      <c r="P234" s="5"/>
      <c r="Q234" s="5"/>
      <c r="R234" s="5"/>
      <c r="S234" s="5"/>
      <c r="T234" s="5"/>
      <c r="U234" s="34"/>
      <c r="V234" s="20"/>
      <c r="W234" s="34"/>
      <c r="X234" s="20"/>
      <c r="Y234" s="5"/>
      <c r="Z234" s="5"/>
      <c r="AA234" s="5"/>
      <c r="AB234" s="5"/>
      <c r="AC234" s="34"/>
      <c r="AD234" s="34"/>
      <c r="AE234" s="152" t="str">
        <f t="shared" si="39"/>
        <v/>
      </c>
      <c r="AF234" s="53" t="str">
        <f t="shared" ca="1" si="33"/>
        <v>X</v>
      </c>
      <c r="AG234" s="56" t="s">
        <v>2973</v>
      </c>
      <c r="AH234" s="55"/>
      <c r="AI234" s="39"/>
      <c r="AJ234" s="61"/>
      <c r="AK234" s="181"/>
      <c r="AL234" s="55" t="str">
        <f t="shared" si="35"/>
        <v>O</v>
      </c>
      <c r="AM234" s="47"/>
      <c r="AN234" s="47"/>
      <c r="AO234" s="47"/>
      <c r="AP234" s="44"/>
    </row>
    <row r="235" spans="1:42" ht="18" customHeight="1" x14ac:dyDescent="0.3">
      <c r="A235" s="13">
        <f t="shared" si="36"/>
        <v>0</v>
      </c>
      <c r="B235" s="120">
        <f t="shared" si="30"/>
        <v>1</v>
      </c>
      <c r="C235" s="55" t="str">
        <f t="shared" si="31"/>
        <v>2015.09.01</v>
      </c>
      <c r="D235" s="47"/>
      <c r="E235" s="172"/>
      <c r="F235" s="177" t="str">
        <f t="shared" ca="1" si="32"/>
        <v>조선어학회사건: 2015.09.01.(화) 게시예정</v>
      </c>
      <c r="G235" s="26">
        <f t="shared" si="37"/>
        <v>228</v>
      </c>
      <c r="H235" s="29">
        <f t="shared" si="38"/>
        <v>3</v>
      </c>
      <c r="I235" s="18">
        <f>I234</f>
        <v>42248</v>
      </c>
      <c r="J235" s="23" t="s">
        <v>612</v>
      </c>
      <c r="K235" s="23" t="s">
        <v>610</v>
      </c>
      <c r="L235" s="32" t="s">
        <v>611</v>
      </c>
      <c r="M235" s="20"/>
      <c r="N235" s="5"/>
      <c r="O235" s="5"/>
      <c r="P235" s="5"/>
      <c r="Q235" s="5"/>
      <c r="R235" s="5"/>
      <c r="S235" s="5"/>
      <c r="T235" s="5"/>
      <c r="U235" s="34"/>
      <c r="V235" s="20"/>
      <c r="W235" s="34"/>
      <c r="X235" s="20"/>
      <c r="Y235" s="5"/>
      <c r="Z235" s="5"/>
      <c r="AA235" s="5"/>
      <c r="AB235" s="5"/>
      <c r="AC235" s="34"/>
      <c r="AD235" s="34"/>
      <c r="AE235" s="152" t="str">
        <f t="shared" si="39"/>
        <v/>
      </c>
      <c r="AF235" s="53" t="str">
        <f t="shared" ca="1" si="33"/>
        <v>X</v>
      </c>
      <c r="AG235" s="56" t="str">
        <f t="shared" si="34"/>
        <v>미확인</v>
      </c>
      <c r="AH235" s="55"/>
      <c r="AI235" s="39"/>
      <c r="AJ235" s="61"/>
      <c r="AK235" s="181"/>
      <c r="AL235" s="55" t="str">
        <f t="shared" si="35"/>
        <v>O</v>
      </c>
      <c r="AM235" s="47"/>
      <c r="AN235" s="47"/>
      <c r="AO235" s="47"/>
      <c r="AP235" s="44"/>
    </row>
    <row r="236" spans="1:42" ht="18" customHeight="1" x14ac:dyDescent="0.3">
      <c r="A236" s="13">
        <f t="shared" si="36"/>
        <v>0</v>
      </c>
      <c r="B236" s="120">
        <f t="shared" si="30"/>
        <v>1</v>
      </c>
      <c r="C236" s="55" t="str">
        <f t="shared" si="31"/>
        <v>2015.09.01</v>
      </c>
      <c r="D236" s="47"/>
      <c r="E236" s="172"/>
      <c r="F236" s="177" t="str">
        <f t="shared" ca="1" si="32"/>
        <v>조선말  규범집(북한): 2015.09.01.(화) 게시예정</v>
      </c>
      <c r="G236" s="26">
        <f t="shared" si="37"/>
        <v>229</v>
      </c>
      <c r="H236" s="29">
        <f t="shared" si="38"/>
        <v>4</v>
      </c>
      <c r="I236" s="18">
        <f>I235</f>
        <v>42248</v>
      </c>
      <c r="J236" s="23" t="s">
        <v>613</v>
      </c>
      <c r="K236" s="23" t="s">
        <v>614</v>
      </c>
      <c r="L236" s="32"/>
      <c r="M236" s="20"/>
      <c r="N236" s="5"/>
      <c r="O236" s="5"/>
      <c r="P236" s="5"/>
      <c r="Q236" s="5"/>
      <c r="R236" s="5"/>
      <c r="S236" s="5"/>
      <c r="T236" s="5"/>
      <c r="U236" s="34"/>
      <c r="V236" s="20"/>
      <c r="W236" s="34"/>
      <c r="X236" s="20"/>
      <c r="Y236" s="5"/>
      <c r="Z236" s="5"/>
      <c r="AA236" s="5"/>
      <c r="AB236" s="5"/>
      <c r="AC236" s="34"/>
      <c r="AD236" s="34"/>
      <c r="AE236" s="152" t="str">
        <f t="shared" si="39"/>
        <v/>
      </c>
      <c r="AF236" s="53" t="str">
        <f t="shared" ca="1" si="33"/>
        <v>X</v>
      </c>
      <c r="AG236" s="56" t="str">
        <f t="shared" si="34"/>
        <v>지은이 찾을 수 없음</v>
      </c>
      <c r="AH236" s="55"/>
      <c r="AI236" s="39"/>
      <c r="AJ236" s="61"/>
      <c r="AK236" s="181"/>
      <c r="AL236" s="55" t="str">
        <f t="shared" si="35"/>
        <v>O</v>
      </c>
      <c r="AM236" s="47"/>
      <c r="AN236" s="47"/>
      <c r="AO236" s="47"/>
      <c r="AP236" s="44"/>
    </row>
    <row r="237" spans="1:42" ht="18" customHeight="1" x14ac:dyDescent="0.3">
      <c r="A237" s="13">
        <f t="shared" si="36"/>
        <v>0</v>
      </c>
      <c r="B237" s="120">
        <f t="shared" si="30"/>
        <v>1</v>
      </c>
      <c r="C237" s="55" t="str">
        <f t="shared" si="31"/>
        <v>2015.09.02</v>
      </c>
      <c r="D237" s="47"/>
      <c r="E237" s="172"/>
      <c r="F237" s="177" t="str">
        <f t="shared" ca="1" si="32"/>
        <v>조선 전기 가사의 미의식 표출: 2015.09.02.(수) 게시예정</v>
      </c>
      <c r="G237" s="26">
        <f t="shared" si="37"/>
        <v>230</v>
      </c>
      <c r="H237" s="29">
        <f t="shared" si="38"/>
        <v>1</v>
      </c>
      <c r="I237" s="18">
        <f>I236+1</f>
        <v>42249</v>
      </c>
      <c r="J237" s="23" t="s">
        <v>630</v>
      </c>
      <c r="K237" s="23" t="s">
        <v>629</v>
      </c>
      <c r="L237" s="32" t="s">
        <v>628</v>
      </c>
      <c r="M237" s="20"/>
      <c r="N237" s="5"/>
      <c r="O237" s="5"/>
      <c r="P237" s="5"/>
      <c r="Q237" s="5"/>
      <c r="R237" s="5"/>
      <c r="S237" s="5"/>
      <c r="T237" s="5"/>
      <c r="U237" s="34"/>
      <c r="V237" s="20"/>
      <c r="W237" s="34"/>
      <c r="X237" s="20"/>
      <c r="Y237" s="5"/>
      <c r="Z237" s="5"/>
      <c r="AA237" s="5"/>
      <c r="AB237" s="5"/>
      <c r="AC237" s="34"/>
      <c r="AD237" s="34"/>
      <c r="AE237" s="152" t="str">
        <f t="shared" si="39"/>
        <v/>
      </c>
      <c r="AF237" s="53" t="str">
        <f t="shared" ca="1" si="33"/>
        <v>X</v>
      </c>
      <c r="AG237" s="56" t="str">
        <f t="shared" si="34"/>
        <v>미확인</v>
      </c>
      <c r="AH237" s="55"/>
      <c r="AI237" s="39"/>
      <c r="AJ237" s="61"/>
      <c r="AK237" s="181"/>
      <c r="AL237" s="55" t="str">
        <f t="shared" si="35"/>
        <v>O</v>
      </c>
      <c r="AM237" s="47"/>
      <c r="AN237" s="47"/>
      <c r="AO237" s="47"/>
      <c r="AP237" s="44"/>
    </row>
    <row r="238" spans="1:42" ht="18" customHeight="1" x14ac:dyDescent="0.3">
      <c r="A238" s="13">
        <f t="shared" si="36"/>
        <v>0</v>
      </c>
      <c r="B238" s="120">
        <f t="shared" si="30"/>
        <v>1</v>
      </c>
      <c r="C238" s="55" t="str">
        <f t="shared" si="31"/>
        <v>2015.09.02</v>
      </c>
      <c r="D238" s="47"/>
      <c r="E238" s="172"/>
      <c r="F238" s="177" t="str">
        <f t="shared" ca="1" si="32"/>
        <v>조망 - 국어에 대한 일본어의 간섭: 2015.09.02.(수) 게시예정</v>
      </c>
      <c r="G238" s="26">
        <f t="shared" si="37"/>
        <v>231</v>
      </c>
      <c r="H238" s="29">
        <f t="shared" si="38"/>
        <v>2</v>
      </c>
      <c r="I238" s="18">
        <f>I237</f>
        <v>42249</v>
      </c>
      <c r="J238" s="23" t="s">
        <v>632</v>
      </c>
      <c r="K238" s="23" t="s">
        <v>631</v>
      </c>
      <c r="L238" s="32" t="s">
        <v>608</v>
      </c>
      <c r="M238" s="20"/>
      <c r="N238" s="5"/>
      <c r="O238" s="5"/>
      <c r="P238" s="5"/>
      <c r="Q238" s="5"/>
      <c r="R238" s="5"/>
      <c r="S238" s="5"/>
      <c r="T238" s="5"/>
      <c r="U238" s="34"/>
      <c r="V238" s="20"/>
      <c r="W238" s="34"/>
      <c r="X238" s="20"/>
      <c r="Y238" s="5"/>
      <c r="Z238" s="5"/>
      <c r="AA238" s="5"/>
      <c r="AB238" s="5"/>
      <c r="AC238" s="34"/>
      <c r="AD238" s="34"/>
      <c r="AE238" s="152" t="str">
        <f t="shared" si="39"/>
        <v/>
      </c>
      <c r="AF238" s="53" t="str">
        <f t="shared" ca="1" si="33"/>
        <v>X</v>
      </c>
      <c r="AG238" s="56" t="s">
        <v>2973</v>
      </c>
      <c r="AH238" s="55"/>
      <c r="AI238" s="39"/>
      <c r="AJ238" s="61"/>
      <c r="AK238" s="181"/>
      <c r="AL238" s="55" t="str">
        <f t="shared" si="35"/>
        <v>O</v>
      </c>
      <c r="AM238" s="47"/>
      <c r="AN238" s="47"/>
      <c r="AO238" s="47"/>
      <c r="AP238" s="44"/>
    </row>
    <row r="239" spans="1:42" ht="18" customHeight="1" x14ac:dyDescent="0.3">
      <c r="A239" s="13">
        <f t="shared" si="36"/>
        <v>0</v>
      </c>
      <c r="B239" s="120">
        <f t="shared" si="30"/>
        <v>1</v>
      </c>
      <c r="C239" s="55" t="str">
        <f t="shared" si="31"/>
        <v>2015.09.02</v>
      </c>
      <c r="D239" s="47"/>
      <c r="E239" s="172"/>
      <c r="F239" s="177" t="str">
        <f t="shared" ca="1" si="32"/>
        <v>제주의 유학 관련 자료: 2015.09.02.(수) 게시예정</v>
      </c>
      <c r="G239" s="26">
        <f t="shared" si="37"/>
        <v>232</v>
      </c>
      <c r="H239" s="29">
        <f t="shared" si="38"/>
        <v>3</v>
      </c>
      <c r="I239" s="18">
        <f>I238</f>
        <v>42249</v>
      </c>
      <c r="J239" s="23" t="s">
        <v>635</v>
      </c>
      <c r="K239" s="23" t="s">
        <v>634</v>
      </c>
      <c r="L239" s="32" t="s">
        <v>633</v>
      </c>
      <c r="M239" s="20"/>
      <c r="N239" s="5"/>
      <c r="O239" s="5"/>
      <c r="P239" s="5"/>
      <c r="Q239" s="5"/>
      <c r="R239" s="5"/>
      <c r="S239" s="5"/>
      <c r="T239" s="5"/>
      <c r="U239" s="34"/>
      <c r="V239" s="20"/>
      <c r="W239" s="34"/>
      <c r="X239" s="20"/>
      <c r="Y239" s="5"/>
      <c r="Z239" s="5"/>
      <c r="AA239" s="5"/>
      <c r="AB239" s="5"/>
      <c r="AC239" s="34"/>
      <c r="AD239" s="34"/>
      <c r="AE239" s="152" t="str">
        <f t="shared" si="39"/>
        <v/>
      </c>
      <c r="AF239" s="53" t="str">
        <f t="shared" ca="1" si="33"/>
        <v>X</v>
      </c>
      <c r="AG239" s="56" t="str">
        <f t="shared" si="34"/>
        <v>미확인</v>
      </c>
      <c r="AH239" s="55"/>
      <c r="AI239" s="39"/>
      <c r="AJ239" s="61"/>
      <c r="AK239" s="181"/>
      <c r="AL239" s="55" t="str">
        <f t="shared" si="35"/>
        <v>O</v>
      </c>
      <c r="AM239" s="47"/>
      <c r="AN239" s="47"/>
      <c r="AO239" s="47"/>
      <c r="AP239" s="44"/>
    </row>
    <row r="240" spans="1:42" ht="18" customHeight="1" x14ac:dyDescent="0.3">
      <c r="A240" s="13">
        <f t="shared" si="36"/>
        <v>0</v>
      </c>
      <c r="B240" s="120">
        <f t="shared" si="30"/>
        <v>1</v>
      </c>
      <c r="C240" s="55" t="str">
        <f t="shared" si="31"/>
        <v>2015.09.02</v>
      </c>
      <c r="D240" s="47"/>
      <c r="E240" s="172"/>
      <c r="F240" s="177" t="str">
        <f t="shared" ca="1" si="32"/>
        <v>제주도 방언의 음운 체계와 음운 현상(84호): 2015.09.02.(수) 게시예정</v>
      </c>
      <c r="G240" s="26">
        <f t="shared" si="37"/>
        <v>233</v>
      </c>
      <c r="H240" s="29">
        <f t="shared" si="38"/>
        <v>4</v>
      </c>
      <c r="I240" s="18">
        <f>I239</f>
        <v>42249</v>
      </c>
      <c r="J240" s="23" t="s">
        <v>636</v>
      </c>
      <c r="K240" s="23" t="s">
        <v>637</v>
      </c>
      <c r="L240" s="32"/>
      <c r="M240" s="20"/>
      <c r="N240" s="5"/>
      <c r="O240" s="5"/>
      <c r="P240" s="5"/>
      <c r="Q240" s="5"/>
      <c r="R240" s="5"/>
      <c r="S240" s="5"/>
      <c r="T240" s="5"/>
      <c r="U240" s="34"/>
      <c r="V240" s="20"/>
      <c r="W240" s="34"/>
      <c r="X240" s="20"/>
      <c r="Y240" s="5"/>
      <c r="Z240" s="5"/>
      <c r="AA240" s="5"/>
      <c r="AB240" s="5"/>
      <c r="AC240" s="34"/>
      <c r="AD240" s="34"/>
      <c r="AE240" s="152" t="str">
        <f t="shared" si="39"/>
        <v/>
      </c>
      <c r="AF240" s="53" t="str">
        <f t="shared" ca="1" si="33"/>
        <v>X</v>
      </c>
      <c r="AG240" s="56" t="str">
        <f t="shared" si="34"/>
        <v>지은이 찾을 수 없음</v>
      </c>
      <c r="AH240" s="55"/>
      <c r="AI240" s="39"/>
      <c r="AJ240" s="61"/>
      <c r="AK240" s="181" t="s">
        <v>2881</v>
      </c>
      <c r="AL240" s="55" t="str">
        <f t="shared" si="35"/>
        <v>O</v>
      </c>
      <c r="AM240" s="47"/>
      <c r="AN240" s="47"/>
      <c r="AO240" s="47"/>
      <c r="AP240" s="44"/>
    </row>
    <row r="241" spans="1:42" ht="18" customHeight="1" x14ac:dyDescent="0.3">
      <c r="A241" s="13">
        <f t="shared" si="36"/>
        <v>0</v>
      </c>
      <c r="B241" s="120">
        <f t="shared" si="30"/>
        <v>1</v>
      </c>
      <c r="C241" s="55" t="str">
        <f t="shared" si="31"/>
        <v>2015.09.03</v>
      </c>
      <c r="D241" s="47"/>
      <c r="E241" s="172"/>
      <c r="F241" s="177" t="str">
        <f t="shared" ca="1" si="32"/>
        <v>제주도 방언의 시상 형태에 대한 연구: 2015.09.03.(목) 게시예정</v>
      </c>
      <c r="G241" s="26">
        <f t="shared" si="37"/>
        <v>234</v>
      </c>
      <c r="H241" s="29">
        <f t="shared" si="38"/>
        <v>1</v>
      </c>
      <c r="I241" s="18">
        <f>I240+1</f>
        <v>42250</v>
      </c>
      <c r="J241" s="23" t="s">
        <v>640</v>
      </c>
      <c r="K241" s="23" t="s">
        <v>638</v>
      </c>
      <c r="L241" s="32" t="s">
        <v>639</v>
      </c>
      <c r="M241" s="20"/>
      <c r="N241" s="5"/>
      <c r="O241" s="5"/>
      <c r="P241" s="5"/>
      <c r="Q241" s="5"/>
      <c r="R241" s="5"/>
      <c r="S241" s="5"/>
      <c r="T241" s="5"/>
      <c r="U241" s="34"/>
      <c r="V241" s="20"/>
      <c r="W241" s="34"/>
      <c r="X241" s="20"/>
      <c r="Y241" s="5"/>
      <c r="Z241" s="5"/>
      <c r="AA241" s="5"/>
      <c r="AB241" s="5"/>
      <c r="AC241" s="34"/>
      <c r="AD241" s="34"/>
      <c r="AE241" s="152" t="str">
        <f t="shared" si="39"/>
        <v/>
      </c>
      <c r="AF241" s="53" t="str">
        <f t="shared" ca="1" si="33"/>
        <v>X</v>
      </c>
      <c r="AG241" s="56" t="str">
        <f t="shared" si="34"/>
        <v>미확인</v>
      </c>
      <c r="AH241" s="55"/>
      <c r="AI241" s="39"/>
      <c r="AJ241" s="61"/>
      <c r="AK241" s="181"/>
      <c r="AL241" s="55" t="str">
        <f t="shared" si="35"/>
        <v>O</v>
      </c>
      <c r="AM241" s="47"/>
      <c r="AN241" s="47"/>
      <c r="AO241" s="47"/>
      <c r="AP241" s="44"/>
    </row>
    <row r="242" spans="1:42" ht="18" customHeight="1" x14ac:dyDescent="0.3">
      <c r="A242" s="13">
        <f t="shared" si="36"/>
        <v>0</v>
      </c>
      <c r="B242" s="120">
        <f t="shared" si="30"/>
        <v>1</v>
      </c>
      <c r="C242" s="55" t="str">
        <f t="shared" si="31"/>
        <v>2015.09.03</v>
      </c>
      <c r="D242" s="47"/>
      <c r="E242" s="172"/>
      <c r="F242" s="177" t="str">
        <f t="shared" ca="1" si="32"/>
        <v>제주방언에서의 동사어미 -an/-ən 교체현상: 2015.09.03.(목) 게시예정</v>
      </c>
      <c r="G242" s="26">
        <f t="shared" si="37"/>
        <v>235</v>
      </c>
      <c r="H242" s="29">
        <f t="shared" si="38"/>
        <v>2</v>
      </c>
      <c r="I242" s="18">
        <f>I241</f>
        <v>42250</v>
      </c>
      <c r="J242" s="23" t="s">
        <v>643</v>
      </c>
      <c r="K242" s="23" t="s">
        <v>641</v>
      </c>
      <c r="L242" s="32" t="s">
        <v>642</v>
      </c>
      <c r="M242" s="20"/>
      <c r="N242" s="5"/>
      <c r="O242" s="5"/>
      <c r="P242" s="5"/>
      <c r="Q242" s="5"/>
      <c r="R242" s="5"/>
      <c r="S242" s="5"/>
      <c r="T242" s="5"/>
      <c r="U242" s="34"/>
      <c r="V242" s="20"/>
      <c r="W242" s="34"/>
      <c r="X242" s="20"/>
      <c r="Y242" s="5"/>
      <c r="Z242" s="5"/>
      <c r="AA242" s="5"/>
      <c r="AB242" s="5"/>
      <c r="AC242" s="34"/>
      <c r="AD242" s="34"/>
      <c r="AE242" s="152" t="str">
        <f t="shared" si="39"/>
        <v/>
      </c>
      <c r="AF242" s="53" t="str">
        <f t="shared" ca="1" si="33"/>
        <v>X</v>
      </c>
      <c r="AG242" s="56" t="str">
        <f t="shared" si="34"/>
        <v>미확인</v>
      </c>
      <c r="AH242" s="55"/>
      <c r="AI242" s="39"/>
      <c r="AJ242" s="61"/>
      <c r="AK242" s="181"/>
      <c r="AL242" s="55" t="str">
        <f t="shared" si="35"/>
        <v>O</v>
      </c>
      <c r="AM242" s="47"/>
      <c r="AN242" s="47"/>
      <c r="AO242" s="47"/>
      <c r="AP242" s="44"/>
    </row>
    <row r="243" spans="1:42" ht="18" customHeight="1" x14ac:dyDescent="0.3">
      <c r="A243" s="13">
        <f t="shared" si="36"/>
        <v>0</v>
      </c>
      <c r="B243" s="120">
        <f t="shared" si="30"/>
        <v>1</v>
      </c>
      <c r="C243" s="55" t="str">
        <f t="shared" si="31"/>
        <v>2015.09.03</v>
      </c>
      <c r="D243" s="47"/>
      <c r="E243" s="172"/>
      <c r="F243" s="177" t="str">
        <f t="shared" ca="1" si="32"/>
        <v>정보 전달하는 말하기: 2015.09.03.(목) 게시예정</v>
      </c>
      <c r="G243" s="26">
        <f t="shared" si="37"/>
        <v>236</v>
      </c>
      <c r="H243" s="29">
        <f t="shared" si="38"/>
        <v>3</v>
      </c>
      <c r="I243" s="18">
        <f>I242</f>
        <v>42250</v>
      </c>
      <c r="J243" s="23" t="s">
        <v>646</v>
      </c>
      <c r="K243" s="23" t="s">
        <v>647</v>
      </c>
      <c r="L243" s="32" t="s">
        <v>644</v>
      </c>
      <c r="M243" s="20"/>
      <c r="N243" s="5"/>
      <c r="O243" s="5"/>
      <c r="P243" s="5"/>
      <c r="Q243" s="5"/>
      <c r="R243" s="5"/>
      <c r="S243" s="5"/>
      <c r="T243" s="5"/>
      <c r="U243" s="34" t="s">
        <v>2296</v>
      </c>
      <c r="V243" s="20" t="s">
        <v>2261</v>
      </c>
      <c r="W243" s="34"/>
      <c r="X243" s="20"/>
      <c r="Y243" s="5"/>
      <c r="Z243" s="5"/>
      <c r="AA243" s="5"/>
      <c r="AB243" s="5"/>
      <c r="AC243" s="34" t="s">
        <v>645</v>
      </c>
      <c r="AD243" s="34"/>
      <c r="AE243" s="152">
        <f t="shared" si="39"/>
        <v>4</v>
      </c>
      <c r="AF243" s="53" t="str">
        <f t="shared" ca="1" si="33"/>
        <v>X</v>
      </c>
      <c r="AG243" s="56" t="str">
        <f t="shared" si="34"/>
        <v>미확인</v>
      </c>
      <c r="AH243" s="55"/>
      <c r="AI243" s="39"/>
      <c r="AJ243" s="61"/>
      <c r="AK243" s="181"/>
      <c r="AL243" s="55" t="str">
        <f t="shared" si="35"/>
        <v>O</v>
      </c>
      <c r="AM243" s="47"/>
      <c r="AN243" s="47"/>
      <c r="AO243" s="47"/>
      <c r="AP243" s="44"/>
    </row>
    <row r="244" spans="1:42" ht="18" customHeight="1" x14ac:dyDescent="0.3">
      <c r="A244" s="13">
        <f t="shared" si="36"/>
        <v>0</v>
      </c>
      <c r="B244" s="120">
        <f t="shared" si="30"/>
        <v>1</v>
      </c>
      <c r="C244" s="55" t="str">
        <f t="shared" si="31"/>
        <v>2015.09.03</v>
      </c>
      <c r="D244" s="47"/>
      <c r="E244" s="172"/>
      <c r="F244" s="177" t="str">
        <f t="shared" ca="1" si="32"/>
        <v>정속언해: 2015.09.03.(목) 게시예정</v>
      </c>
      <c r="G244" s="26">
        <f t="shared" si="37"/>
        <v>237</v>
      </c>
      <c r="H244" s="29">
        <f t="shared" si="38"/>
        <v>4</v>
      </c>
      <c r="I244" s="18">
        <f>I243</f>
        <v>42250</v>
      </c>
      <c r="J244" s="23" t="s">
        <v>650</v>
      </c>
      <c r="K244" s="23" t="s">
        <v>648</v>
      </c>
      <c r="L244" s="32"/>
      <c r="M244" s="20"/>
      <c r="N244" s="5"/>
      <c r="O244" s="5"/>
      <c r="P244" s="5"/>
      <c r="Q244" s="5"/>
      <c r="R244" s="5"/>
      <c r="S244" s="5"/>
      <c r="T244" s="5"/>
      <c r="U244" s="34"/>
      <c r="V244" s="20"/>
      <c r="W244" s="34"/>
      <c r="X244" s="20"/>
      <c r="Y244" s="5"/>
      <c r="Z244" s="5"/>
      <c r="AA244" s="5"/>
      <c r="AB244" s="5"/>
      <c r="AC244" s="34" t="s">
        <v>649</v>
      </c>
      <c r="AD244" s="34"/>
      <c r="AE244" s="152" t="str">
        <f t="shared" si="39"/>
        <v/>
      </c>
      <c r="AF244" s="53" t="str">
        <f t="shared" ca="1" si="33"/>
        <v>X</v>
      </c>
      <c r="AG244" s="56">
        <v>42230</v>
      </c>
      <c r="AH244" s="55" t="s">
        <v>2965</v>
      </c>
      <c r="AI244" s="39">
        <v>42230</v>
      </c>
      <c r="AJ244" s="61" t="s">
        <v>2794</v>
      </c>
      <c r="AK244" s="181"/>
      <c r="AL244" s="55" t="str">
        <f t="shared" si="35"/>
        <v>O</v>
      </c>
      <c r="AM244" s="47"/>
      <c r="AN244" s="47"/>
      <c r="AO244" s="47"/>
      <c r="AP244" s="44"/>
    </row>
    <row r="245" spans="1:42" ht="18" customHeight="1" x14ac:dyDescent="0.3">
      <c r="A245" s="13">
        <f t="shared" si="36"/>
        <v>0</v>
      </c>
      <c r="B245" s="120">
        <f t="shared" si="30"/>
        <v>1</v>
      </c>
      <c r="C245" s="55" t="str">
        <f t="shared" si="31"/>
        <v>2015.09.04</v>
      </c>
      <c r="D245" s="47"/>
      <c r="E245" s="172"/>
      <c r="F245" s="177" t="str">
        <f t="shared" ca="1" si="32"/>
        <v>정보시대 한글 문제: 2015.09.04.(금) 게시예정</v>
      </c>
      <c r="G245" s="26">
        <f t="shared" si="37"/>
        <v>238</v>
      </c>
      <c r="H245" s="29">
        <f t="shared" si="38"/>
        <v>1</v>
      </c>
      <c r="I245" s="18">
        <f>I244+1</f>
        <v>42251</v>
      </c>
      <c r="J245" s="23" t="s">
        <v>653</v>
      </c>
      <c r="K245" s="23" t="s">
        <v>652</v>
      </c>
      <c r="L245" s="32" t="s">
        <v>103</v>
      </c>
      <c r="M245" s="20"/>
      <c r="N245" s="5"/>
      <c r="O245" s="5"/>
      <c r="P245" s="5"/>
      <c r="Q245" s="5"/>
      <c r="R245" s="5"/>
      <c r="S245" s="5"/>
      <c r="T245" s="5"/>
      <c r="U245" s="34"/>
      <c r="V245" s="20"/>
      <c r="W245" s="34"/>
      <c r="X245" s="20"/>
      <c r="Y245" s="5"/>
      <c r="Z245" s="5"/>
      <c r="AA245" s="5"/>
      <c r="AB245" s="5"/>
      <c r="AC245" s="34"/>
      <c r="AD245" s="34"/>
      <c r="AE245" s="152" t="str">
        <f t="shared" si="39"/>
        <v/>
      </c>
      <c r="AF245" s="53" t="str">
        <f t="shared" ca="1" si="33"/>
        <v>X</v>
      </c>
      <c r="AG245" s="56">
        <v>42224</v>
      </c>
      <c r="AH245" s="55" t="s">
        <v>2783</v>
      </c>
      <c r="AI245" s="39"/>
      <c r="AJ245" s="61"/>
      <c r="AK245" s="181"/>
      <c r="AL245" s="55" t="str">
        <f t="shared" si="35"/>
        <v>O</v>
      </c>
      <c r="AM245" s="47"/>
      <c r="AN245" s="47"/>
      <c r="AO245" s="47"/>
      <c r="AP245" s="44"/>
    </row>
    <row r="246" spans="1:42" ht="18" customHeight="1" x14ac:dyDescent="0.3">
      <c r="A246" s="13">
        <f t="shared" si="36"/>
        <v>0</v>
      </c>
      <c r="B246" s="120">
        <f t="shared" si="30"/>
        <v>1</v>
      </c>
      <c r="C246" s="55" t="str">
        <f t="shared" si="31"/>
        <v>2015.09.04</v>
      </c>
      <c r="D246" s="47"/>
      <c r="E246" s="172"/>
      <c r="F246" s="177" t="str">
        <f t="shared" ca="1" si="32"/>
        <v>『글자의 혁명』(1956)에 나타난 최현배의 한글 풀어쓰기론 연구: 2015.09.04.(금) 게시예정</v>
      </c>
      <c r="G246" s="26">
        <f t="shared" si="37"/>
        <v>239</v>
      </c>
      <c r="H246" s="29">
        <f t="shared" si="38"/>
        <v>2</v>
      </c>
      <c r="I246" s="18">
        <f>I245</f>
        <v>42251</v>
      </c>
      <c r="J246" s="23" t="s">
        <v>654</v>
      </c>
      <c r="K246" s="23" t="s">
        <v>656</v>
      </c>
      <c r="L246" s="32"/>
      <c r="M246" s="20"/>
      <c r="N246" s="5"/>
      <c r="O246" s="5"/>
      <c r="P246" s="5"/>
      <c r="Q246" s="5"/>
      <c r="R246" s="5"/>
      <c r="S246" s="5"/>
      <c r="T246" s="5"/>
      <c r="U246" s="34"/>
      <c r="V246" s="20"/>
      <c r="W246" s="34"/>
      <c r="X246" s="20"/>
      <c r="Y246" s="5"/>
      <c r="Z246" s="5"/>
      <c r="AA246" s="5"/>
      <c r="AB246" s="5"/>
      <c r="AC246" s="34" t="s">
        <v>655</v>
      </c>
      <c r="AD246" s="34"/>
      <c r="AE246" s="152" t="str">
        <f t="shared" si="39"/>
        <v/>
      </c>
      <c r="AF246" s="53" t="str">
        <f t="shared" ca="1" si="33"/>
        <v>X</v>
      </c>
      <c r="AG246" s="56" t="str">
        <f t="shared" si="34"/>
        <v>미확인</v>
      </c>
      <c r="AH246" s="55"/>
      <c r="AI246" s="39"/>
      <c r="AJ246" s="61"/>
      <c r="AK246" s="181"/>
      <c r="AL246" s="55" t="str">
        <f t="shared" si="35"/>
        <v>O</v>
      </c>
      <c r="AM246" s="47"/>
      <c r="AN246" s="47"/>
      <c r="AO246" s="47"/>
      <c r="AP246" s="44"/>
    </row>
    <row r="247" spans="1:42" ht="18" customHeight="1" x14ac:dyDescent="0.3">
      <c r="A247" s="13">
        <f t="shared" si="36"/>
        <v>0</v>
      </c>
      <c r="B247" s="120">
        <f t="shared" si="30"/>
        <v>1</v>
      </c>
      <c r="C247" s="55" t="str">
        <f t="shared" si="31"/>
        <v>2015.09.04</v>
      </c>
      <c r="D247" s="47"/>
      <c r="E247" s="172"/>
      <c r="F247" s="177" t="str">
        <f t="shared" ca="1" si="32"/>
        <v>국어교육 99호: 2015.09.04.(금) 게시예정</v>
      </c>
      <c r="G247" s="26">
        <f t="shared" si="37"/>
        <v>240</v>
      </c>
      <c r="H247" s="29">
        <f t="shared" si="38"/>
        <v>3</v>
      </c>
      <c r="I247" s="18">
        <f>I246</f>
        <v>42251</v>
      </c>
      <c r="J247" s="23" t="s">
        <v>657</v>
      </c>
      <c r="K247" s="24" t="s">
        <v>658</v>
      </c>
      <c r="L247" s="32"/>
      <c r="M247" s="20"/>
      <c r="N247" s="5"/>
      <c r="O247" s="5"/>
      <c r="P247" s="5"/>
      <c r="Q247" s="5"/>
      <c r="R247" s="5"/>
      <c r="S247" s="5"/>
      <c r="T247" s="5"/>
      <c r="U247" s="34"/>
      <c r="V247" s="20"/>
      <c r="W247" s="34"/>
      <c r="X247" s="20"/>
      <c r="Y247" s="5"/>
      <c r="Z247" s="5"/>
      <c r="AA247" s="5"/>
      <c r="AB247" s="5"/>
      <c r="AC247" s="34" t="s">
        <v>2016</v>
      </c>
      <c r="AD247" s="34"/>
      <c r="AE247" s="152" t="str">
        <f t="shared" si="39"/>
        <v/>
      </c>
      <c r="AF247" s="53" t="str">
        <f t="shared" ca="1" si="33"/>
        <v>X</v>
      </c>
      <c r="AG247" s="56" t="str">
        <f t="shared" si="34"/>
        <v>미확인</v>
      </c>
      <c r="AH247" s="55"/>
      <c r="AI247" s="39"/>
      <c r="AJ247" s="61"/>
      <c r="AK247" s="181"/>
      <c r="AL247" s="55" t="str">
        <f t="shared" si="35"/>
        <v>O</v>
      </c>
      <c r="AM247" s="47"/>
      <c r="AN247" s="47"/>
      <c r="AO247" s="47"/>
      <c r="AP247" s="44"/>
    </row>
    <row r="248" spans="1:42" ht="18" customHeight="1" x14ac:dyDescent="0.3">
      <c r="A248" s="13">
        <f t="shared" si="36"/>
        <v>0</v>
      </c>
      <c r="B248" s="120">
        <f t="shared" si="30"/>
        <v>1</v>
      </c>
      <c r="C248" s="55" t="str">
        <f t="shared" si="31"/>
        <v>2015.09.04</v>
      </c>
      <c r="D248" s="47"/>
      <c r="E248" s="172"/>
      <c r="F248" s="177" t="str">
        <f t="shared" ca="1" si="32"/>
        <v>국어교육 98호: 2015.09.04.(금) 게시예정</v>
      </c>
      <c r="G248" s="26">
        <f t="shared" si="37"/>
        <v>241</v>
      </c>
      <c r="H248" s="29">
        <f t="shared" si="38"/>
        <v>4</v>
      </c>
      <c r="I248" s="18">
        <f>I247</f>
        <v>42251</v>
      </c>
      <c r="J248" s="23" t="s">
        <v>660</v>
      </c>
      <c r="K248" s="24" t="s">
        <v>659</v>
      </c>
      <c r="L248" s="32"/>
      <c r="M248" s="20"/>
      <c r="N248" s="5"/>
      <c r="O248" s="5"/>
      <c r="P248" s="5"/>
      <c r="Q248" s="5"/>
      <c r="R248" s="5"/>
      <c r="S248" s="5"/>
      <c r="T248" s="5"/>
      <c r="U248" s="34"/>
      <c r="V248" s="20"/>
      <c r="W248" s="34"/>
      <c r="X248" s="20"/>
      <c r="Y248" s="5"/>
      <c r="Z248" s="5"/>
      <c r="AA248" s="5"/>
      <c r="AB248" s="5"/>
      <c r="AC248" s="34" t="s">
        <v>2016</v>
      </c>
      <c r="AD248" s="34"/>
      <c r="AE248" s="152" t="str">
        <f t="shared" si="39"/>
        <v/>
      </c>
      <c r="AF248" s="53" t="str">
        <f t="shared" ca="1" si="33"/>
        <v>X</v>
      </c>
      <c r="AG248" s="56" t="str">
        <f t="shared" si="34"/>
        <v>미확인</v>
      </c>
      <c r="AH248" s="55"/>
      <c r="AI248" s="39"/>
      <c r="AJ248" s="61"/>
      <c r="AK248" s="181"/>
      <c r="AL248" s="55" t="str">
        <f t="shared" si="35"/>
        <v>O</v>
      </c>
      <c r="AM248" s="47"/>
      <c r="AN248" s="47"/>
      <c r="AO248" s="47"/>
      <c r="AP248" s="44"/>
    </row>
    <row r="249" spans="1:42" ht="18" customHeight="1" x14ac:dyDescent="0.3">
      <c r="A249" s="13">
        <f t="shared" si="36"/>
        <v>0</v>
      </c>
      <c r="B249" s="120">
        <f t="shared" si="30"/>
        <v>1</v>
      </c>
      <c r="C249" s="55" t="str">
        <f t="shared" si="31"/>
        <v>2015.09.05</v>
      </c>
      <c r="D249" s="47"/>
      <c r="E249" s="172"/>
      <c r="F249" s="177" t="str">
        <f t="shared" ca="1" si="32"/>
        <v>국어과에서의 학교 문법 교육의 위상과 실제: 2015.09.05.(토) 게시예정</v>
      </c>
      <c r="G249" s="26">
        <f t="shared" si="37"/>
        <v>242</v>
      </c>
      <c r="H249" s="29">
        <f t="shared" si="38"/>
        <v>1</v>
      </c>
      <c r="I249" s="18">
        <f>I248+1</f>
        <v>42252</v>
      </c>
      <c r="J249" s="23" t="s">
        <v>661</v>
      </c>
      <c r="K249" s="23" t="s">
        <v>664</v>
      </c>
      <c r="L249" s="32"/>
      <c r="M249" s="20"/>
      <c r="N249" s="5"/>
      <c r="O249" s="5"/>
      <c r="P249" s="5"/>
      <c r="Q249" s="5"/>
      <c r="R249" s="5"/>
      <c r="S249" s="5"/>
      <c r="T249" s="5"/>
      <c r="U249" s="34" t="s">
        <v>663</v>
      </c>
      <c r="V249" s="20"/>
      <c r="W249" s="34"/>
      <c r="X249" s="20"/>
      <c r="Y249" s="5"/>
      <c r="Z249" s="5"/>
      <c r="AA249" s="5"/>
      <c r="AB249" s="5"/>
      <c r="AC249" s="34"/>
      <c r="AD249" s="34"/>
      <c r="AE249" s="152" t="str">
        <f t="shared" si="39"/>
        <v/>
      </c>
      <c r="AF249" s="53" t="str">
        <f t="shared" ca="1" si="33"/>
        <v>X</v>
      </c>
      <c r="AG249" s="56">
        <v>42226</v>
      </c>
      <c r="AH249" s="55" t="s">
        <v>2787</v>
      </c>
      <c r="AI249" s="39"/>
      <c r="AJ249" s="61"/>
      <c r="AK249" s="181"/>
      <c r="AL249" s="55" t="str">
        <f t="shared" si="35"/>
        <v>O</v>
      </c>
      <c r="AM249" s="47"/>
      <c r="AN249" s="47"/>
      <c r="AO249" s="47"/>
      <c r="AP249" s="44"/>
    </row>
    <row r="250" spans="1:42" ht="18" customHeight="1" x14ac:dyDescent="0.3">
      <c r="A250" s="13">
        <f t="shared" si="36"/>
        <v>0</v>
      </c>
      <c r="B250" s="120">
        <f t="shared" si="30"/>
        <v>1</v>
      </c>
      <c r="C250" s="55" t="str">
        <f t="shared" si="31"/>
        <v>2015.09.05</v>
      </c>
      <c r="D250" s="47"/>
      <c r="E250" s="172"/>
      <c r="F250" s="177" t="str">
        <f t="shared" ca="1" si="32"/>
        <v>국어과 교육 과정과 교과서의 상관성(1): 2015.09.05.(토) 게시예정</v>
      </c>
      <c r="G250" s="26">
        <f t="shared" si="37"/>
        <v>243</v>
      </c>
      <c r="H250" s="29">
        <f t="shared" si="38"/>
        <v>2</v>
      </c>
      <c r="I250" s="18">
        <f>I249</f>
        <v>42252</v>
      </c>
      <c r="J250" s="23" t="s">
        <v>665</v>
      </c>
      <c r="K250" s="23" t="s">
        <v>2790</v>
      </c>
      <c r="L250" s="32"/>
      <c r="M250" s="20"/>
      <c r="N250" s="5"/>
      <c r="O250" s="5"/>
      <c r="P250" s="5"/>
      <c r="Q250" s="5"/>
      <c r="R250" s="5"/>
      <c r="S250" s="5"/>
      <c r="T250" s="5"/>
      <c r="U250" s="34" t="s">
        <v>663</v>
      </c>
      <c r="V250" s="20"/>
      <c r="W250" s="34"/>
      <c r="X250" s="20"/>
      <c r="Y250" s="5"/>
      <c r="Z250" s="5"/>
      <c r="AA250" s="5"/>
      <c r="AB250" s="5"/>
      <c r="AC250" s="34"/>
      <c r="AD250" s="34"/>
      <c r="AE250" s="152" t="str">
        <f t="shared" si="39"/>
        <v/>
      </c>
      <c r="AF250" s="53" t="str">
        <f t="shared" ca="1" si="33"/>
        <v>X</v>
      </c>
      <c r="AG250" s="56">
        <v>42226</v>
      </c>
      <c r="AH250" s="55" t="s">
        <v>2787</v>
      </c>
      <c r="AI250" s="39"/>
      <c r="AJ250" s="61"/>
      <c r="AK250" s="181"/>
      <c r="AL250" s="55" t="str">
        <f t="shared" si="35"/>
        <v>O</v>
      </c>
      <c r="AM250" s="47"/>
      <c r="AN250" s="47"/>
      <c r="AO250" s="47"/>
      <c r="AP250" s="44"/>
    </row>
    <row r="251" spans="1:42" ht="18" customHeight="1" x14ac:dyDescent="0.3">
      <c r="A251" s="13">
        <f t="shared" si="36"/>
        <v>0</v>
      </c>
      <c r="B251" s="120">
        <f t="shared" si="30"/>
        <v>1</v>
      </c>
      <c r="C251" s="55" t="str">
        <f t="shared" si="31"/>
        <v>2015.09.05</v>
      </c>
      <c r="D251" s="47"/>
      <c r="E251" s="172"/>
      <c r="F251" s="177" t="str">
        <f t="shared" ca="1" si="32"/>
        <v>국어 선어말어미의 배열에 관한 고찰: 2015.09.05.(토) 게시예정</v>
      </c>
      <c r="G251" s="26">
        <f t="shared" si="37"/>
        <v>244</v>
      </c>
      <c r="H251" s="29">
        <f t="shared" si="38"/>
        <v>3</v>
      </c>
      <c r="I251" s="18">
        <f>I250</f>
        <v>42252</v>
      </c>
      <c r="J251" s="23" t="s">
        <v>670</v>
      </c>
      <c r="K251" s="23" t="s">
        <v>671</v>
      </c>
      <c r="L251" s="32"/>
      <c r="M251" s="20"/>
      <c r="N251" s="5"/>
      <c r="O251" s="5"/>
      <c r="P251" s="5"/>
      <c r="Q251" s="5"/>
      <c r="R251" s="5"/>
      <c r="S251" s="5"/>
      <c r="T251" s="5"/>
      <c r="U251" s="34"/>
      <c r="V251" s="20"/>
      <c r="W251" s="34" t="s">
        <v>669</v>
      </c>
      <c r="X251" s="20"/>
      <c r="Y251" s="5"/>
      <c r="Z251" s="5"/>
      <c r="AA251" s="5"/>
      <c r="AB251" s="5"/>
      <c r="AC251" s="34"/>
      <c r="AD251" s="34"/>
      <c r="AE251" s="152" t="str">
        <f t="shared" si="39"/>
        <v/>
      </c>
      <c r="AF251" s="53" t="str">
        <f t="shared" ca="1" si="33"/>
        <v>X</v>
      </c>
      <c r="AG251" s="56" t="str">
        <f t="shared" si="34"/>
        <v>미확인</v>
      </c>
      <c r="AH251" s="55"/>
      <c r="AI251" s="39"/>
      <c r="AJ251" s="61"/>
      <c r="AK251" s="181"/>
      <c r="AL251" s="55" t="str">
        <f t="shared" si="35"/>
        <v>O</v>
      </c>
      <c r="AM251" s="47"/>
      <c r="AN251" s="47"/>
      <c r="AO251" s="47"/>
      <c r="AP251" s="44"/>
    </row>
    <row r="252" spans="1:42" ht="18" customHeight="1" x14ac:dyDescent="0.3">
      <c r="A252" s="13">
        <f t="shared" si="36"/>
        <v>0</v>
      </c>
      <c r="B252" s="120">
        <f t="shared" si="30"/>
        <v>1</v>
      </c>
      <c r="C252" s="55" t="str">
        <f t="shared" si="31"/>
        <v>2015.09.05</v>
      </c>
      <c r="D252" s="47"/>
      <c r="E252" s="172"/>
      <c r="F252" s="177" t="str">
        <f t="shared" ca="1" si="32"/>
        <v>국어 사전 편찬 그 성과와 과제(1): 2015.09.05.(토) 게시예정</v>
      </c>
      <c r="G252" s="26">
        <f t="shared" si="37"/>
        <v>245</v>
      </c>
      <c r="H252" s="29">
        <f t="shared" si="38"/>
        <v>4</v>
      </c>
      <c r="I252" s="18">
        <f>I251</f>
        <v>42252</v>
      </c>
      <c r="J252" s="23" t="s">
        <v>673</v>
      </c>
      <c r="K252" s="23" t="s">
        <v>674</v>
      </c>
      <c r="L252" s="32"/>
      <c r="M252" s="20"/>
      <c r="N252" s="5"/>
      <c r="O252" s="5"/>
      <c r="P252" s="5"/>
      <c r="Q252" s="5"/>
      <c r="R252" s="5"/>
      <c r="S252" s="5"/>
      <c r="T252" s="5"/>
      <c r="U252" s="34"/>
      <c r="V252" s="20"/>
      <c r="W252" s="34"/>
      <c r="X252" s="20"/>
      <c r="Y252" s="5"/>
      <c r="Z252" s="5"/>
      <c r="AA252" s="5"/>
      <c r="AB252" s="5"/>
      <c r="AC252" s="34" t="s">
        <v>672</v>
      </c>
      <c r="AD252" s="34"/>
      <c r="AE252" s="152" t="str">
        <f t="shared" si="39"/>
        <v/>
      </c>
      <c r="AF252" s="53" t="str">
        <f t="shared" ca="1" si="33"/>
        <v>X</v>
      </c>
      <c r="AG252" s="56" t="str">
        <f t="shared" si="34"/>
        <v>미확인</v>
      </c>
      <c r="AH252" s="55"/>
      <c r="AI252" s="39"/>
      <c r="AJ252" s="61"/>
      <c r="AK252" s="181"/>
      <c r="AL252" s="55" t="str">
        <f t="shared" si="35"/>
        <v>O</v>
      </c>
      <c r="AM252" s="47"/>
      <c r="AN252" s="47"/>
      <c r="AO252" s="47"/>
      <c r="AP252" s="44"/>
    </row>
    <row r="253" spans="1:42" ht="18" customHeight="1" x14ac:dyDescent="0.3">
      <c r="A253" s="13">
        <f t="shared" si="36"/>
        <v>0</v>
      </c>
      <c r="B253" s="120">
        <f t="shared" si="30"/>
        <v>1</v>
      </c>
      <c r="C253" s="55" t="str">
        <f t="shared" si="31"/>
        <v>2015.09.06</v>
      </c>
      <c r="D253" s="47"/>
      <c r="E253" s="172"/>
      <c r="F253" s="177" t="str">
        <f t="shared" ca="1" si="32"/>
        <v>국어 'ㄹ'음의 특성과 결합적 제약: 2015.09.06.(일) 게시예정</v>
      </c>
      <c r="G253" s="26">
        <f t="shared" si="37"/>
        <v>246</v>
      </c>
      <c r="H253" s="29">
        <f t="shared" si="38"/>
        <v>1</v>
      </c>
      <c r="I253" s="18">
        <f>I252+1</f>
        <v>42253</v>
      </c>
      <c r="J253" s="23" t="s">
        <v>677</v>
      </c>
      <c r="K253" s="23" t="s">
        <v>676</v>
      </c>
      <c r="L253" s="32"/>
      <c r="M253" s="20"/>
      <c r="N253" s="5"/>
      <c r="O253" s="5"/>
      <c r="P253" s="5"/>
      <c r="Q253" s="5"/>
      <c r="R253" s="5"/>
      <c r="S253" s="5"/>
      <c r="T253" s="5"/>
      <c r="U253" s="34" t="s">
        <v>682</v>
      </c>
      <c r="V253" s="20"/>
      <c r="W253" s="34"/>
      <c r="X253" s="20"/>
      <c r="Y253" s="5"/>
      <c r="Z253" s="5"/>
      <c r="AA253" s="5"/>
      <c r="AB253" s="5"/>
      <c r="AC253" s="34"/>
      <c r="AD253" s="34"/>
      <c r="AE253" s="152" t="str">
        <f t="shared" si="39"/>
        <v/>
      </c>
      <c r="AF253" s="53" t="str">
        <f t="shared" ca="1" si="33"/>
        <v>X</v>
      </c>
      <c r="AG253" s="56" t="str">
        <f t="shared" si="34"/>
        <v>미확인</v>
      </c>
      <c r="AH253" s="55"/>
      <c r="AI253" s="39"/>
      <c r="AJ253" s="61"/>
      <c r="AK253" s="181"/>
      <c r="AL253" s="55" t="str">
        <f t="shared" si="35"/>
        <v>O</v>
      </c>
      <c r="AM253" s="47"/>
      <c r="AN253" s="47"/>
      <c r="AO253" s="47"/>
      <c r="AP253" s="44"/>
    </row>
    <row r="254" spans="1:42" ht="18" customHeight="1" x14ac:dyDescent="0.3">
      <c r="A254" s="13">
        <f t="shared" si="36"/>
        <v>0</v>
      </c>
      <c r="B254" s="120">
        <f t="shared" si="30"/>
        <v>1</v>
      </c>
      <c r="C254" s="55" t="str">
        <f t="shared" si="31"/>
        <v>2015.09.06</v>
      </c>
      <c r="D254" s="47"/>
      <c r="E254" s="172"/>
      <c r="F254" s="177" t="str">
        <f t="shared" ca="1" si="32"/>
        <v>국어 격조사에 대하여: 2015.09.06.(일) 게시예정</v>
      </c>
      <c r="G254" s="26">
        <f t="shared" si="37"/>
        <v>247</v>
      </c>
      <c r="H254" s="29">
        <f t="shared" si="38"/>
        <v>2</v>
      </c>
      <c r="I254" s="18">
        <f>I253</f>
        <v>42253</v>
      </c>
      <c r="J254" s="23" t="s">
        <v>680</v>
      </c>
      <c r="K254" s="23" t="s">
        <v>678</v>
      </c>
      <c r="L254" s="32"/>
      <c r="M254" s="20"/>
      <c r="N254" s="5"/>
      <c r="O254" s="5"/>
      <c r="P254" s="5" t="s">
        <v>679</v>
      </c>
      <c r="Q254" s="5"/>
      <c r="R254" s="5"/>
      <c r="S254" s="5"/>
      <c r="T254" s="5"/>
      <c r="U254" s="34"/>
      <c r="V254" s="20"/>
      <c r="W254" s="34"/>
      <c r="X254" s="20"/>
      <c r="Y254" s="5"/>
      <c r="Z254" s="5"/>
      <c r="AA254" s="5"/>
      <c r="AB254" s="5"/>
      <c r="AC254" s="34"/>
      <c r="AD254" s="34"/>
      <c r="AE254" s="152" t="str">
        <f t="shared" si="39"/>
        <v/>
      </c>
      <c r="AF254" s="53" t="str">
        <f t="shared" ca="1" si="33"/>
        <v>X</v>
      </c>
      <c r="AG254" s="56" t="str">
        <f t="shared" si="34"/>
        <v>미확인</v>
      </c>
      <c r="AH254" s="55"/>
      <c r="AI254" s="39"/>
      <c r="AJ254" s="61"/>
      <c r="AK254" s="181"/>
      <c r="AL254" s="55" t="str">
        <f t="shared" si="35"/>
        <v>O</v>
      </c>
      <c r="AM254" s="47"/>
      <c r="AN254" s="47"/>
      <c r="AO254" s="47"/>
      <c r="AP254" s="44"/>
    </row>
    <row r="255" spans="1:42" ht="18" customHeight="1" x14ac:dyDescent="0.3">
      <c r="A255" s="13">
        <f t="shared" si="36"/>
        <v>0</v>
      </c>
      <c r="B255" s="120">
        <f t="shared" si="30"/>
        <v>1</v>
      </c>
      <c r="C255" s="55" t="str">
        <f t="shared" si="31"/>
        <v>2015.09.06</v>
      </c>
      <c r="D255" s="47"/>
      <c r="E255" s="172"/>
      <c r="F255" s="177" t="str">
        <f t="shared" ca="1" si="32"/>
        <v>국어 후두음화의 실체에 대하여: 2015.09.06.(일) 게시예정</v>
      </c>
      <c r="G255" s="26">
        <f t="shared" si="37"/>
        <v>248</v>
      </c>
      <c r="H255" s="29">
        <f t="shared" si="38"/>
        <v>3</v>
      </c>
      <c r="I255" s="18">
        <f>I254</f>
        <v>42253</v>
      </c>
      <c r="J255" s="23" t="s">
        <v>684</v>
      </c>
      <c r="K255" s="23" t="s">
        <v>683</v>
      </c>
      <c r="L255" s="32"/>
      <c r="M255" s="20"/>
      <c r="N255" s="5"/>
      <c r="O255" s="5"/>
      <c r="P255" s="5"/>
      <c r="Q255" s="5"/>
      <c r="R255" s="5"/>
      <c r="S255" s="5"/>
      <c r="T255" s="5"/>
      <c r="U255" s="34" t="s">
        <v>681</v>
      </c>
      <c r="V255" s="20"/>
      <c r="W255" s="34"/>
      <c r="X255" s="20"/>
      <c r="Y255" s="5"/>
      <c r="Z255" s="5"/>
      <c r="AA255" s="5"/>
      <c r="AB255" s="5"/>
      <c r="AC255" s="34"/>
      <c r="AD255" s="34"/>
      <c r="AE255" s="152" t="str">
        <f t="shared" si="39"/>
        <v/>
      </c>
      <c r="AF255" s="53" t="str">
        <f t="shared" ca="1" si="33"/>
        <v>X</v>
      </c>
      <c r="AG255" s="56" t="str">
        <f t="shared" si="34"/>
        <v>미확인</v>
      </c>
      <c r="AH255" s="55"/>
      <c r="AI255" s="39"/>
      <c r="AJ255" s="61"/>
      <c r="AK255" s="181"/>
      <c r="AL255" s="55" t="str">
        <f t="shared" si="35"/>
        <v>O</v>
      </c>
      <c r="AM255" s="47"/>
      <c r="AN255" s="47"/>
      <c r="AO255" s="47"/>
      <c r="AP255" s="44"/>
    </row>
    <row r="256" spans="1:42" ht="18" customHeight="1" x14ac:dyDescent="0.3">
      <c r="A256" s="13">
        <f t="shared" si="36"/>
        <v>0</v>
      </c>
      <c r="B256" s="120">
        <f t="shared" si="30"/>
        <v>1</v>
      </c>
      <c r="C256" s="55" t="str">
        <f t="shared" si="31"/>
        <v>2015.09.06</v>
      </c>
      <c r="D256" s="47"/>
      <c r="E256" s="172"/>
      <c r="F256" s="177" t="str">
        <f t="shared" ca="1" si="32"/>
        <v>국어 호칭 체계와 청자 대우 어미 체계의 독립성: 2015.09.06.(일) 게시예정</v>
      </c>
      <c r="G256" s="26">
        <f t="shared" si="37"/>
        <v>249</v>
      </c>
      <c r="H256" s="29">
        <f t="shared" si="38"/>
        <v>4</v>
      </c>
      <c r="I256" s="18">
        <f>I255</f>
        <v>42253</v>
      </c>
      <c r="J256" s="23" t="s">
        <v>686</v>
      </c>
      <c r="K256" s="23" t="s">
        <v>685</v>
      </c>
      <c r="L256" s="32"/>
      <c r="M256" s="20"/>
      <c r="N256" s="5"/>
      <c r="O256" s="5"/>
      <c r="P256" s="5"/>
      <c r="Q256" s="5"/>
      <c r="R256" s="5"/>
      <c r="S256" s="5"/>
      <c r="T256" s="5"/>
      <c r="U256" s="34" t="s">
        <v>687</v>
      </c>
      <c r="V256" s="20"/>
      <c r="W256" s="34"/>
      <c r="X256" s="20"/>
      <c r="Y256" s="5"/>
      <c r="Z256" s="5"/>
      <c r="AA256" s="5"/>
      <c r="AB256" s="5"/>
      <c r="AC256" s="34"/>
      <c r="AD256" s="34"/>
      <c r="AE256" s="152" t="str">
        <f t="shared" si="39"/>
        <v/>
      </c>
      <c r="AF256" s="53" t="str">
        <f t="shared" ca="1" si="33"/>
        <v>X</v>
      </c>
      <c r="AG256" s="56" t="str">
        <f t="shared" si="34"/>
        <v>미확인</v>
      </c>
      <c r="AH256" s="55"/>
      <c r="AI256" s="39"/>
      <c r="AJ256" s="61"/>
      <c r="AK256" s="181"/>
      <c r="AL256" s="55" t="str">
        <f t="shared" si="35"/>
        <v>O</v>
      </c>
      <c r="AM256" s="47"/>
      <c r="AN256" s="47"/>
      <c r="AO256" s="47"/>
      <c r="AP256" s="44"/>
    </row>
    <row r="257" spans="1:42" ht="18" customHeight="1" x14ac:dyDescent="0.3">
      <c r="A257" s="13">
        <f t="shared" si="36"/>
        <v>0</v>
      </c>
      <c r="B257" s="120">
        <f t="shared" si="30"/>
        <v>1</v>
      </c>
      <c r="C257" s="55" t="str">
        <f t="shared" si="31"/>
        <v>2015.09.07</v>
      </c>
      <c r="D257" s="47"/>
      <c r="E257" s="172"/>
      <c r="F257" s="177" t="str">
        <f t="shared" ca="1" si="32"/>
        <v>국어 형태 구조 연구: 2015.09.07.(월) 게시예정</v>
      </c>
      <c r="G257" s="26">
        <f t="shared" si="37"/>
        <v>250</v>
      </c>
      <c r="H257" s="29">
        <f t="shared" si="38"/>
        <v>1</v>
      </c>
      <c r="I257" s="18">
        <f>I256+1</f>
        <v>42254</v>
      </c>
      <c r="J257" s="23" t="s">
        <v>691</v>
      </c>
      <c r="K257" s="23" t="s">
        <v>689</v>
      </c>
      <c r="L257" s="32"/>
      <c r="M257" s="20"/>
      <c r="N257" s="5"/>
      <c r="O257" s="5"/>
      <c r="P257" s="5"/>
      <c r="Q257" s="5"/>
      <c r="R257" s="5"/>
      <c r="S257" s="5"/>
      <c r="T257" s="5"/>
      <c r="U257" s="34"/>
      <c r="V257" s="20"/>
      <c r="W257" s="34"/>
      <c r="X257" s="20"/>
      <c r="Y257" s="5"/>
      <c r="Z257" s="5"/>
      <c r="AA257" s="5"/>
      <c r="AB257" s="5"/>
      <c r="AC257" s="34" t="s">
        <v>690</v>
      </c>
      <c r="AD257" s="34"/>
      <c r="AE257" s="152" t="str">
        <f t="shared" si="39"/>
        <v/>
      </c>
      <c r="AF257" s="53" t="str">
        <f t="shared" ca="1" si="33"/>
        <v>X</v>
      </c>
      <c r="AG257" s="56" t="str">
        <f t="shared" si="34"/>
        <v>미확인</v>
      </c>
      <c r="AH257" s="55"/>
      <c r="AI257" s="39"/>
      <c r="AJ257" s="61"/>
      <c r="AK257" s="181"/>
      <c r="AL257" s="55" t="str">
        <f t="shared" si="35"/>
        <v>O</v>
      </c>
      <c r="AM257" s="47"/>
      <c r="AN257" s="47"/>
      <c r="AO257" s="47"/>
      <c r="AP257" s="44"/>
    </row>
    <row r="258" spans="1:42" ht="18" customHeight="1" x14ac:dyDescent="0.3">
      <c r="A258" s="13">
        <f t="shared" si="36"/>
        <v>0</v>
      </c>
      <c r="B258" s="120">
        <f t="shared" si="30"/>
        <v>1</v>
      </c>
      <c r="C258" s="55" t="str">
        <f t="shared" si="31"/>
        <v>2015.09.07</v>
      </c>
      <c r="D258" s="47"/>
      <c r="E258" s="172"/>
      <c r="F258" s="177" t="str">
        <f t="shared" ca="1" si="32"/>
        <v>한국어 한자어의 의미값과 기능에 대한 고찰: 2015.09.07.(월) 게시예정</v>
      </c>
      <c r="G258" s="26">
        <f t="shared" si="37"/>
        <v>251</v>
      </c>
      <c r="H258" s="29">
        <f t="shared" si="38"/>
        <v>2</v>
      </c>
      <c r="I258" s="18">
        <f>I257</f>
        <v>42254</v>
      </c>
      <c r="J258" s="23" t="s">
        <v>694</v>
      </c>
      <c r="K258" s="23" t="s">
        <v>693</v>
      </c>
      <c r="L258" s="32"/>
      <c r="M258" s="20"/>
      <c r="N258" s="5"/>
      <c r="O258" s="5"/>
      <c r="P258" s="5"/>
      <c r="Q258" s="5"/>
      <c r="R258" s="5"/>
      <c r="S258" s="5"/>
      <c r="T258" s="5" t="s">
        <v>692</v>
      </c>
      <c r="U258" s="34"/>
      <c r="V258" s="20"/>
      <c r="W258" s="34"/>
      <c r="X258" s="20"/>
      <c r="Y258" s="5"/>
      <c r="Z258" s="5"/>
      <c r="AA258" s="5"/>
      <c r="AB258" s="5"/>
      <c r="AC258" s="34"/>
      <c r="AD258" s="34"/>
      <c r="AE258" s="152" t="str">
        <f t="shared" si="39"/>
        <v/>
      </c>
      <c r="AF258" s="53" t="str">
        <f t="shared" ca="1" si="33"/>
        <v>X</v>
      </c>
      <c r="AG258" s="56" t="str">
        <f t="shared" si="34"/>
        <v>미확인</v>
      </c>
      <c r="AH258" s="55"/>
      <c r="AI258" s="39"/>
      <c r="AJ258" s="61"/>
      <c r="AK258" s="181"/>
      <c r="AL258" s="55" t="str">
        <f t="shared" si="35"/>
        <v>O</v>
      </c>
      <c r="AM258" s="47"/>
      <c r="AN258" s="47"/>
      <c r="AO258" s="47"/>
      <c r="AP258" s="44"/>
    </row>
    <row r="259" spans="1:42" ht="18" customHeight="1" x14ac:dyDescent="0.3">
      <c r="A259" s="13">
        <f t="shared" si="36"/>
        <v>0</v>
      </c>
      <c r="B259" s="120">
        <f t="shared" si="30"/>
        <v>1</v>
      </c>
      <c r="C259" s="55" t="str">
        <f t="shared" si="31"/>
        <v>2015.09.07</v>
      </c>
      <c r="D259" s="47"/>
      <c r="E259" s="172"/>
      <c r="F259" s="177" t="str">
        <f t="shared" ca="1" si="32"/>
        <v>국어 파생명사의 구조와 의미: 2015.09.07.(월) 게시예정</v>
      </c>
      <c r="G259" s="26">
        <f t="shared" si="37"/>
        <v>252</v>
      </c>
      <c r="H259" s="29">
        <f t="shared" si="38"/>
        <v>3</v>
      </c>
      <c r="I259" s="18">
        <f>I258</f>
        <v>42254</v>
      </c>
      <c r="J259" s="23" t="s">
        <v>695</v>
      </c>
      <c r="K259" s="23" t="s">
        <v>696</v>
      </c>
      <c r="L259" s="32" t="s">
        <v>697</v>
      </c>
      <c r="M259" s="20"/>
      <c r="N259" s="5"/>
      <c r="O259" s="5"/>
      <c r="P259" s="5"/>
      <c r="Q259" s="5"/>
      <c r="R259" s="5"/>
      <c r="S259" s="5"/>
      <c r="T259" s="5"/>
      <c r="U259" s="34"/>
      <c r="V259" s="20"/>
      <c r="W259" s="34"/>
      <c r="X259" s="20"/>
      <c r="Y259" s="5"/>
      <c r="Z259" s="5"/>
      <c r="AA259" s="5"/>
      <c r="AB259" s="5"/>
      <c r="AC259" s="34"/>
      <c r="AD259" s="34"/>
      <c r="AE259" s="152" t="str">
        <f t="shared" si="39"/>
        <v/>
      </c>
      <c r="AF259" s="53" t="str">
        <f t="shared" ca="1" si="33"/>
        <v>X</v>
      </c>
      <c r="AG259" s="56" t="str">
        <f t="shared" si="34"/>
        <v>미확인</v>
      </c>
      <c r="AH259" s="55"/>
      <c r="AI259" s="39"/>
      <c r="AJ259" s="61"/>
      <c r="AK259" s="181"/>
      <c r="AL259" s="55" t="str">
        <f t="shared" si="35"/>
        <v>O</v>
      </c>
      <c r="AM259" s="47"/>
      <c r="AN259" s="47"/>
      <c r="AO259" s="47"/>
      <c r="AP259" s="44"/>
    </row>
    <row r="260" spans="1:42" ht="18" customHeight="1" x14ac:dyDescent="0.3">
      <c r="A260" s="13">
        <f t="shared" si="36"/>
        <v>0</v>
      </c>
      <c r="B260" s="120">
        <f t="shared" si="30"/>
        <v>1</v>
      </c>
      <c r="C260" s="55" t="str">
        <f t="shared" si="31"/>
        <v>2015.09.07</v>
      </c>
      <c r="D260" s="47"/>
      <c r="E260" s="172"/>
      <c r="F260" s="177" t="str">
        <f t="shared" ca="1" si="32"/>
        <v>국어 조사 '에'와 '로'의 의미 연구(고경태): 2015.09.07.(월) 게시예정</v>
      </c>
      <c r="G260" s="26">
        <f t="shared" si="37"/>
        <v>253</v>
      </c>
      <c r="H260" s="29">
        <f t="shared" si="38"/>
        <v>4</v>
      </c>
      <c r="I260" s="18">
        <f>I259</f>
        <v>42254</v>
      </c>
      <c r="J260" s="23" t="s">
        <v>700</v>
      </c>
      <c r="K260" s="23" t="s">
        <v>698</v>
      </c>
      <c r="L260" s="32" t="s">
        <v>699</v>
      </c>
      <c r="M260" s="20"/>
      <c r="N260" s="5"/>
      <c r="O260" s="5"/>
      <c r="P260" s="5"/>
      <c r="Q260" s="5"/>
      <c r="R260" s="5"/>
      <c r="S260" s="5"/>
      <c r="T260" s="5"/>
      <c r="U260" s="34"/>
      <c r="V260" s="20"/>
      <c r="W260" s="34"/>
      <c r="X260" s="20"/>
      <c r="Y260" s="5"/>
      <c r="Z260" s="5"/>
      <c r="AA260" s="5"/>
      <c r="AB260" s="5"/>
      <c r="AC260" s="34"/>
      <c r="AD260" s="34"/>
      <c r="AE260" s="152" t="str">
        <f t="shared" si="39"/>
        <v/>
      </c>
      <c r="AF260" s="53" t="str">
        <f t="shared" ca="1" si="33"/>
        <v>X</v>
      </c>
      <c r="AG260" s="56" t="str">
        <f t="shared" si="34"/>
        <v>미확인</v>
      </c>
      <c r="AH260" s="55"/>
      <c r="AI260" s="39"/>
      <c r="AJ260" s="61"/>
      <c r="AK260" s="181"/>
      <c r="AL260" s="55" t="str">
        <f t="shared" si="35"/>
        <v>O</v>
      </c>
      <c r="AM260" s="47"/>
      <c r="AN260" s="47"/>
      <c r="AO260" s="47"/>
      <c r="AP260" s="44"/>
    </row>
    <row r="261" spans="1:42" ht="18" customHeight="1" x14ac:dyDescent="0.3">
      <c r="A261" s="13">
        <f t="shared" si="36"/>
        <v>0</v>
      </c>
      <c r="B261" s="120">
        <f t="shared" si="30"/>
        <v>1</v>
      </c>
      <c r="C261" s="55" t="str">
        <f t="shared" si="31"/>
        <v>2015.09.08</v>
      </c>
      <c r="D261" s="47"/>
      <c r="E261" s="172"/>
      <c r="F261" s="177" t="str">
        <f t="shared" ca="1" si="32"/>
        <v>국어 조사 '-로'의 의미연구: 2015.09.08.(화) 게시예정</v>
      </c>
      <c r="G261" s="26">
        <f t="shared" si="37"/>
        <v>254</v>
      </c>
      <c r="H261" s="29">
        <f t="shared" si="38"/>
        <v>1</v>
      </c>
      <c r="I261" s="18">
        <f>I260+1</f>
        <v>42255</v>
      </c>
      <c r="J261" s="23" t="s">
        <v>701</v>
      </c>
      <c r="K261" s="23" t="s">
        <v>702</v>
      </c>
      <c r="L261" s="32" t="s">
        <v>699</v>
      </c>
      <c r="M261" s="20"/>
      <c r="N261" s="5"/>
      <c r="O261" s="5"/>
      <c r="P261" s="5"/>
      <c r="Q261" s="5"/>
      <c r="R261" s="5"/>
      <c r="S261" s="5"/>
      <c r="T261" s="5"/>
      <c r="U261" s="34"/>
      <c r="V261" s="20"/>
      <c r="W261" s="34"/>
      <c r="X261" s="20"/>
      <c r="Y261" s="5"/>
      <c r="Z261" s="5"/>
      <c r="AA261" s="5"/>
      <c r="AB261" s="5"/>
      <c r="AC261" s="34"/>
      <c r="AD261" s="34"/>
      <c r="AE261" s="152" t="str">
        <f t="shared" si="39"/>
        <v/>
      </c>
      <c r="AF261" s="53" t="str">
        <f t="shared" ca="1" si="33"/>
        <v>X</v>
      </c>
      <c r="AG261" s="56" t="str">
        <f t="shared" si="34"/>
        <v>미확인</v>
      </c>
      <c r="AH261" s="55"/>
      <c r="AI261" s="39"/>
      <c r="AJ261" s="61"/>
      <c r="AK261" s="181"/>
      <c r="AL261" s="55" t="str">
        <f t="shared" si="35"/>
        <v>O</v>
      </c>
      <c r="AM261" s="47"/>
      <c r="AN261" s="47"/>
      <c r="AO261" s="47"/>
      <c r="AP261" s="44"/>
    </row>
    <row r="262" spans="1:42" ht="18" customHeight="1" x14ac:dyDescent="0.3">
      <c r="A262" s="13">
        <f t="shared" si="36"/>
        <v>0</v>
      </c>
      <c r="B262" s="120">
        <f t="shared" si="30"/>
        <v>1</v>
      </c>
      <c r="C262" s="55" t="str">
        <f t="shared" si="31"/>
        <v>2015.09.08</v>
      </c>
      <c r="D262" s="47"/>
      <c r="E262" s="172"/>
      <c r="F262" s="177" t="str">
        <f t="shared" ca="1" si="32"/>
        <v>국어 원초 어휘 선정에 관하여: 2015.09.08.(화) 게시예정</v>
      </c>
      <c r="G262" s="26">
        <f t="shared" si="37"/>
        <v>255</v>
      </c>
      <c r="H262" s="29">
        <f t="shared" si="38"/>
        <v>2</v>
      </c>
      <c r="I262" s="18">
        <f>I261</f>
        <v>42255</v>
      </c>
      <c r="J262" s="23" t="s">
        <v>703</v>
      </c>
      <c r="K262" s="23" t="s">
        <v>704</v>
      </c>
      <c r="L262" s="32"/>
      <c r="M262" s="20"/>
      <c r="N262" s="5"/>
      <c r="O262" s="5"/>
      <c r="P262" s="5"/>
      <c r="Q262" s="5"/>
      <c r="R262" s="5"/>
      <c r="S262" s="5"/>
      <c r="T262" s="5"/>
      <c r="U262" s="34" t="s">
        <v>705</v>
      </c>
      <c r="V262" s="20"/>
      <c r="W262" s="34"/>
      <c r="X262" s="20"/>
      <c r="Y262" s="5"/>
      <c r="Z262" s="5"/>
      <c r="AA262" s="5"/>
      <c r="AB262" s="5"/>
      <c r="AC262" s="34"/>
      <c r="AD262" s="34"/>
      <c r="AE262" s="152" t="str">
        <f t="shared" si="39"/>
        <v/>
      </c>
      <c r="AF262" s="53" t="str">
        <f t="shared" ca="1" si="33"/>
        <v>X</v>
      </c>
      <c r="AG262" s="56" t="str">
        <f t="shared" si="34"/>
        <v>미확인</v>
      </c>
      <c r="AH262" s="55"/>
      <c r="AI262" s="39"/>
      <c r="AJ262" s="61"/>
      <c r="AK262" s="181"/>
      <c r="AL262" s="55" t="str">
        <f t="shared" si="35"/>
        <v>O</v>
      </c>
      <c r="AM262" s="47"/>
      <c r="AN262" s="47"/>
      <c r="AO262" s="47"/>
      <c r="AP262" s="44"/>
    </row>
    <row r="263" spans="1:42" ht="18" customHeight="1" x14ac:dyDescent="0.3">
      <c r="A263" s="13">
        <f t="shared" si="36"/>
        <v>0</v>
      </c>
      <c r="B263" s="120">
        <f t="shared" si="30"/>
        <v>1</v>
      </c>
      <c r="C263" s="55" t="str">
        <f t="shared" si="31"/>
        <v>2015.09.08</v>
      </c>
      <c r="D263" s="47"/>
      <c r="E263" s="172"/>
      <c r="F263" s="177" t="str">
        <f t="shared" ca="1" si="32"/>
        <v>국어 움라우트와 'ㅐ, ㅔ'의 단모음화: 2015.09.08.(화) 게시예정</v>
      </c>
      <c r="G263" s="26">
        <f t="shared" si="37"/>
        <v>256</v>
      </c>
      <c r="H263" s="29">
        <f t="shared" si="38"/>
        <v>3</v>
      </c>
      <c r="I263" s="18">
        <f>I262</f>
        <v>42255</v>
      </c>
      <c r="J263" s="23" t="s">
        <v>708</v>
      </c>
      <c r="K263" s="23" t="s">
        <v>707</v>
      </c>
      <c r="L263" s="32"/>
      <c r="M263" s="20"/>
      <c r="N263" s="5"/>
      <c r="O263" s="5"/>
      <c r="P263" s="5"/>
      <c r="Q263" s="5"/>
      <c r="R263" s="5"/>
      <c r="S263" s="5"/>
      <c r="T263" s="5"/>
      <c r="U263" s="34"/>
      <c r="V263" s="20"/>
      <c r="W263" s="34" t="s">
        <v>706</v>
      </c>
      <c r="X263" s="20"/>
      <c r="Y263" s="5"/>
      <c r="Z263" s="5"/>
      <c r="AA263" s="5"/>
      <c r="AB263" s="5"/>
      <c r="AC263" s="34"/>
      <c r="AD263" s="34"/>
      <c r="AE263" s="152" t="str">
        <f t="shared" si="39"/>
        <v/>
      </c>
      <c r="AF263" s="53" t="str">
        <f t="shared" ca="1" si="33"/>
        <v>X</v>
      </c>
      <c r="AG263" s="56" t="str">
        <f t="shared" si="34"/>
        <v>미확인</v>
      </c>
      <c r="AH263" s="55"/>
      <c r="AI263" s="39"/>
      <c r="AJ263" s="61"/>
      <c r="AK263" s="181"/>
      <c r="AL263" s="55" t="str">
        <f t="shared" si="35"/>
        <v>O</v>
      </c>
      <c r="AM263" s="47"/>
      <c r="AN263" s="47"/>
      <c r="AO263" s="47"/>
      <c r="AP263" s="44"/>
    </row>
    <row r="264" spans="1:42" ht="18" customHeight="1" x14ac:dyDescent="0.3">
      <c r="A264" s="13">
        <f t="shared" si="36"/>
        <v>0</v>
      </c>
      <c r="B264" s="120">
        <f t="shared" ref="B264:B327" si="41">IF(ISBLANK(J264),"",IF(COUNTIF($J$8:$J$1048576,J264)&lt;=10,COUNTIF($J$8:$J$1048576,J264),IF(COUNTIF($J$8:$J$1048576,J264)&gt;11,1)))</f>
        <v>1</v>
      </c>
      <c r="C264" s="55" t="str">
        <f t="shared" ref="C264:C327" si="42">IF(ISBLANK(J264),"",TEXT(I264,"YYYY.MM.DD"))</f>
        <v>2015.09.08</v>
      </c>
      <c r="D264" s="47"/>
      <c r="E264" s="172"/>
      <c r="F264" s="177" t="str">
        <f t="shared" ref="F264:F327" ca="1" si="43">IF(ISBLANK(J264),"",CONCATENATE(J264,": ",TEXT(I264,"yyyy.mm.dd.(aaa)")," ",IF(AF264="O","게시함.",IF(AF264="X","게시예정",""))))</f>
        <v>국어 어휘의 의미 관계 연구: 2015.09.08.(화) 게시예정</v>
      </c>
      <c r="G264" s="26">
        <f t="shared" si="37"/>
        <v>257</v>
      </c>
      <c r="H264" s="29">
        <f t="shared" si="38"/>
        <v>4</v>
      </c>
      <c r="I264" s="18">
        <f>I263</f>
        <v>42255</v>
      </c>
      <c r="J264" s="23" t="s">
        <v>709</v>
      </c>
      <c r="K264" s="23" t="s">
        <v>710</v>
      </c>
      <c r="L264" s="32"/>
      <c r="M264" s="20"/>
      <c r="N264" s="5" t="s">
        <v>711</v>
      </c>
      <c r="O264" s="5"/>
      <c r="P264" s="5"/>
      <c r="Q264" s="5"/>
      <c r="R264" s="5"/>
      <c r="S264" s="5"/>
      <c r="T264" s="5"/>
      <c r="U264" s="34"/>
      <c r="V264" s="20"/>
      <c r="W264" s="34"/>
      <c r="X264" s="20"/>
      <c r="Y264" s="5"/>
      <c r="Z264" s="5"/>
      <c r="AA264" s="5"/>
      <c r="AB264" s="5"/>
      <c r="AC264" s="34"/>
      <c r="AD264" s="34"/>
      <c r="AE264" s="152" t="str">
        <f t="shared" si="39"/>
        <v/>
      </c>
      <c r="AF264" s="53" t="str">
        <f t="shared" ref="AF264:AF327" ca="1" si="44">IF(ISBLANK(J264),"",IF(AM264="X","X",IF(TODAY()&gt;=I264,"O","X")))</f>
        <v>X</v>
      </c>
      <c r="AG264" s="56" t="str">
        <f t="shared" ref="AG264:AG327" si="45">IF(ISBLANK(J264),"",IF(COUNTA(L264:AD264)=0,"지은이 찾을 수 없음",IF(COUNTA(L264:AD264)&gt;0,"미확인")))</f>
        <v>미확인</v>
      </c>
      <c r="AH264" s="55"/>
      <c r="AI264" s="39"/>
      <c r="AJ264" s="61"/>
      <c r="AK264" s="181"/>
      <c r="AL264" s="55" t="str">
        <f t="shared" ref="AL264:AL327" si="46">IF(ISBLANK(J264),"","O")</f>
        <v>O</v>
      </c>
      <c r="AM264" s="47"/>
      <c r="AN264" s="47"/>
      <c r="AO264" s="47"/>
      <c r="AP264" s="44"/>
    </row>
    <row r="265" spans="1:42" s="170" customFormat="1" ht="18" customHeight="1" x14ac:dyDescent="0.3">
      <c r="A265" s="154">
        <f t="shared" ref="A265:A327" si="47">IF(ISBLANK(J265),"",0)</f>
        <v>0</v>
      </c>
      <c r="B265" s="120">
        <f t="shared" si="41"/>
        <v>1</v>
      </c>
      <c r="C265" s="55" t="str">
        <f t="shared" si="42"/>
        <v>2015.09.09</v>
      </c>
      <c r="D265" s="47"/>
      <c r="E265" s="172"/>
      <c r="F265" s="177" t="str">
        <f t="shared" ca="1" si="43"/>
        <v>국어 어휘의 분류 목록에 대한 연구: 2015.09.09.(수) 게시예정</v>
      </c>
      <c r="G265" s="155">
        <f t="shared" ref="G265:G328" si="48">IF(ISBLANK(J265),"",ROW()-7)</f>
        <v>258</v>
      </c>
      <c r="H265" s="29">
        <f t="shared" si="38"/>
        <v>1</v>
      </c>
      <c r="I265" s="156">
        <f>I264+1</f>
        <v>42256</v>
      </c>
      <c r="J265" s="158" t="s">
        <v>712</v>
      </c>
      <c r="K265" s="158" t="s">
        <v>713</v>
      </c>
      <c r="L265" s="159" t="s">
        <v>2141</v>
      </c>
      <c r="M265" s="160"/>
      <c r="N265" s="161"/>
      <c r="O265" s="161"/>
      <c r="P265" s="161"/>
      <c r="Q265" s="161"/>
      <c r="R265" s="161"/>
      <c r="S265" s="161"/>
      <c r="T265" s="161"/>
      <c r="U265" s="162"/>
      <c r="V265" s="160"/>
      <c r="W265" s="162"/>
      <c r="X265" s="160"/>
      <c r="Y265" s="161"/>
      <c r="Z265" s="161"/>
      <c r="AA265" s="161"/>
      <c r="AB265" s="161"/>
      <c r="AC265" s="162"/>
      <c r="AD265" s="162"/>
      <c r="AE265" s="163" t="str">
        <f t="shared" si="39"/>
        <v/>
      </c>
      <c r="AF265" s="164" t="str">
        <f t="shared" ca="1" si="44"/>
        <v>X</v>
      </c>
      <c r="AG265" s="56">
        <v>42230</v>
      </c>
      <c r="AH265" s="55" t="s">
        <v>2953</v>
      </c>
      <c r="AI265" s="166"/>
      <c r="AJ265" s="167"/>
      <c r="AK265" s="184"/>
      <c r="AL265" s="165" t="str">
        <f t="shared" si="46"/>
        <v>O</v>
      </c>
      <c r="AM265" s="168"/>
      <c r="AN265" s="168"/>
      <c r="AO265" s="168"/>
      <c r="AP265" s="169"/>
    </row>
    <row r="266" spans="1:42" ht="18" customHeight="1" x14ac:dyDescent="0.3">
      <c r="A266" s="13">
        <f t="shared" si="47"/>
        <v>0</v>
      </c>
      <c r="B266" s="120">
        <f t="shared" si="41"/>
        <v>1</v>
      </c>
      <c r="C266" s="55" t="str">
        <f t="shared" si="42"/>
        <v>2015.09.09</v>
      </c>
      <c r="D266" s="47"/>
      <c r="E266" s="172"/>
      <c r="F266" s="177" t="str">
        <f t="shared" ca="1" si="43"/>
        <v>국어 어휘 의미 연구에서 인지이론의 수용 양상과 전망: 2015.09.09.(수) 게시예정</v>
      </c>
      <c r="G266" s="26">
        <f t="shared" si="48"/>
        <v>259</v>
      </c>
      <c r="H266" s="29">
        <f t="shared" ref="H266:H328" si="49">IF(ISBLANK(J266),"",IF(AND(I265&lt;&gt;I266),1,H265+1))</f>
        <v>2</v>
      </c>
      <c r="I266" s="18">
        <f>I265</f>
        <v>42256</v>
      </c>
      <c r="J266" s="23" t="s">
        <v>714</v>
      </c>
      <c r="K266" s="23" t="s">
        <v>716</v>
      </c>
      <c r="L266" s="32"/>
      <c r="M266" s="20"/>
      <c r="N266" s="5"/>
      <c r="O266" s="5"/>
      <c r="P266" s="5"/>
      <c r="Q266" s="5"/>
      <c r="R266" s="5"/>
      <c r="S266" s="5"/>
      <c r="T266" s="5"/>
      <c r="U266" s="34"/>
      <c r="V266" s="20"/>
      <c r="W266" s="34"/>
      <c r="X266" s="20"/>
      <c r="Y266" s="5" t="s">
        <v>715</v>
      </c>
      <c r="Z266" s="5"/>
      <c r="AA266" s="5"/>
      <c r="AB266" s="5"/>
      <c r="AC266" s="34"/>
      <c r="AD266" s="34"/>
      <c r="AE266" s="152" t="str">
        <f t="shared" si="39"/>
        <v/>
      </c>
      <c r="AF266" s="53" t="str">
        <f t="shared" ca="1" si="44"/>
        <v>X</v>
      </c>
      <c r="AG266" s="56" t="str">
        <f t="shared" si="45"/>
        <v>미확인</v>
      </c>
      <c r="AH266" s="55"/>
      <c r="AI266" s="39"/>
      <c r="AJ266" s="61"/>
      <c r="AK266" s="181"/>
      <c r="AL266" s="55" t="str">
        <f t="shared" si="46"/>
        <v>O</v>
      </c>
      <c r="AM266" s="47"/>
      <c r="AN266" s="47"/>
      <c r="AO266" s="47"/>
      <c r="AP266" s="44"/>
    </row>
    <row r="267" spans="1:42" ht="18" customHeight="1" x14ac:dyDescent="0.3">
      <c r="A267" s="13">
        <f t="shared" si="47"/>
        <v>0</v>
      </c>
      <c r="B267" s="120">
        <f t="shared" si="41"/>
        <v>1</v>
      </c>
      <c r="C267" s="55" t="str">
        <f t="shared" si="42"/>
        <v>2015.09.09</v>
      </c>
      <c r="D267" s="47"/>
      <c r="E267" s="172"/>
      <c r="F267" s="177" t="str">
        <f t="shared" ca="1" si="43"/>
        <v>국어 수량사구의 통사구조: 2015.09.09.(수) 게시예정</v>
      </c>
      <c r="G267" s="26">
        <f t="shared" si="48"/>
        <v>260</v>
      </c>
      <c r="H267" s="29">
        <f t="shared" si="49"/>
        <v>3</v>
      </c>
      <c r="I267" s="18">
        <f>I266</f>
        <v>42256</v>
      </c>
      <c r="J267" s="23" t="s">
        <v>718</v>
      </c>
      <c r="K267" s="23" t="s">
        <v>717</v>
      </c>
      <c r="L267" s="32"/>
      <c r="M267" s="20"/>
      <c r="N267" s="5"/>
      <c r="O267" s="5"/>
      <c r="P267" s="5"/>
      <c r="Q267" s="5"/>
      <c r="R267" s="5"/>
      <c r="S267" s="5"/>
      <c r="T267" s="5" t="s">
        <v>719</v>
      </c>
      <c r="U267" s="34"/>
      <c r="V267" s="20"/>
      <c r="W267" s="34"/>
      <c r="X267" s="20"/>
      <c r="Y267" s="5"/>
      <c r="Z267" s="5"/>
      <c r="AA267" s="5"/>
      <c r="AB267" s="5"/>
      <c r="AC267" s="34"/>
      <c r="AD267" s="34"/>
      <c r="AE267" s="152" t="str">
        <f t="shared" ref="AE267:AE330" si="50">IF(OR(ISBLANK(J267),COUNTA(L267:AD267)&lt;=1),"",IF(COUNTA(L267:AD267)&gt;1,COUNTA(L267:AD267)))</f>
        <v/>
      </c>
      <c r="AF267" s="53" t="str">
        <f t="shared" ca="1" si="44"/>
        <v>X</v>
      </c>
      <c r="AG267" s="56" t="str">
        <f t="shared" si="45"/>
        <v>미확인</v>
      </c>
      <c r="AH267" s="55"/>
      <c r="AI267" s="39"/>
      <c r="AJ267" s="61"/>
      <c r="AK267" s="181"/>
      <c r="AL267" s="55" t="str">
        <f t="shared" si="46"/>
        <v>O</v>
      </c>
      <c r="AM267" s="47"/>
      <c r="AN267" s="47"/>
      <c r="AO267" s="47"/>
      <c r="AP267" s="44"/>
    </row>
    <row r="268" spans="1:42" ht="18" customHeight="1" x14ac:dyDescent="0.3">
      <c r="A268" s="13">
        <f t="shared" si="47"/>
        <v>0</v>
      </c>
      <c r="B268" s="120">
        <f t="shared" si="41"/>
        <v>1</v>
      </c>
      <c r="C268" s="55" t="str">
        <f t="shared" si="42"/>
        <v>2015.09.09</v>
      </c>
      <c r="D268" s="47"/>
      <c r="E268" s="172"/>
      <c r="F268" s="177" t="str">
        <f t="shared" ca="1" si="43"/>
        <v>국어 비속어 사전에 대하여: 2015.09.09.(수) 게시예정</v>
      </c>
      <c r="G268" s="26">
        <f t="shared" si="48"/>
        <v>261</v>
      </c>
      <c r="H268" s="29">
        <f t="shared" si="49"/>
        <v>4</v>
      </c>
      <c r="I268" s="18">
        <f>I267</f>
        <v>42256</v>
      </c>
      <c r="J268" s="23" t="s">
        <v>723</v>
      </c>
      <c r="K268" s="23" t="s">
        <v>722</v>
      </c>
      <c r="L268" s="32" t="s">
        <v>720</v>
      </c>
      <c r="M268" s="20"/>
      <c r="N268" s="5"/>
      <c r="O268" s="5"/>
      <c r="P268" s="5"/>
      <c r="Q268" s="5"/>
      <c r="R268" s="5"/>
      <c r="S268" s="5"/>
      <c r="T268" s="5"/>
      <c r="U268" s="34" t="s">
        <v>721</v>
      </c>
      <c r="V268" s="20"/>
      <c r="W268" s="34"/>
      <c r="X268" s="20"/>
      <c r="Y268" s="5"/>
      <c r="Z268" s="5"/>
      <c r="AA268" s="5"/>
      <c r="AB268" s="5"/>
      <c r="AC268" s="34"/>
      <c r="AD268" s="34"/>
      <c r="AE268" s="152">
        <f t="shared" si="50"/>
        <v>2</v>
      </c>
      <c r="AF268" s="53" t="str">
        <f t="shared" ca="1" si="44"/>
        <v>X</v>
      </c>
      <c r="AG268" s="56" t="str">
        <f t="shared" si="45"/>
        <v>미확인</v>
      </c>
      <c r="AH268" s="55"/>
      <c r="AI268" s="39"/>
      <c r="AJ268" s="61"/>
      <c r="AK268" s="181"/>
      <c r="AL268" s="55" t="str">
        <f t="shared" si="46"/>
        <v>O</v>
      </c>
      <c r="AM268" s="47"/>
      <c r="AN268" s="47"/>
      <c r="AO268" s="47"/>
      <c r="AP268" s="44"/>
    </row>
    <row r="269" spans="1:42" ht="18" customHeight="1" x14ac:dyDescent="0.3">
      <c r="A269" s="13">
        <f t="shared" si="47"/>
        <v>0</v>
      </c>
      <c r="B269" s="120">
        <f t="shared" si="41"/>
        <v>1</v>
      </c>
      <c r="C269" s="55" t="str">
        <f t="shared" si="42"/>
        <v>2015.09.10</v>
      </c>
      <c r="D269" s="47"/>
      <c r="E269" s="172"/>
      <c r="F269" s="177" t="str">
        <f t="shared" ca="1" si="43"/>
        <v>국어 부사와 수식 대상: 2015.09.10.(목) 게시예정</v>
      </c>
      <c r="G269" s="26">
        <f t="shared" si="48"/>
        <v>262</v>
      </c>
      <c r="H269" s="29">
        <f t="shared" si="49"/>
        <v>1</v>
      </c>
      <c r="I269" s="18">
        <f>I268+1</f>
        <v>42257</v>
      </c>
      <c r="J269" s="23" t="s">
        <v>726</v>
      </c>
      <c r="K269" s="23" t="s">
        <v>725</v>
      </c>
      <c r="L269" s="32"/>
      <c r="M269" s="20"/>
      <c r="N269" s="5"/>
      <c r="O269" s="5"/>
      <c r="P269" s="5"/>
      <c r="Q269" s="5"/>
      <c r="R269" s="5"/>
      <c r="S269" s="5"/>
      <c r="T269" s="5" t="s">
        <v>724</v>
      </c>
      <c r="U269" s="34"/>
      <c r="V269" s="20"/>
      <c r="W269" s="34"/>
      <c r="X269" s="20"/>
      <c r="Y269" s="5"/>
      <c r="Z269" s="5"/>
      <c r="AA269" s="5"/>
      <c r="AB269" s="5"/>
      <c r="AC269" s="34"/>
      <c r="AD269" s="34"/>
      <c r="AE269" s="152" t="str">
        <f t="shared" si="50"/>
        <v/>
      </c>
      <c r="AF269" s="53" t="str">
        <f t="shared" ca="1" si="44"/>
        <v>X</v>
      </c>
      <c r="AG269" s="56" t="str">
        <f t="shared" si="45"/>
        <v>미확인</v>
      </c>
      <c r="AH269" s="55"/>
      <c r="AI269" s="39"/>
      <c r="AJ269" s="61"/>
      <c r="AK269" s="181"/>
      <c r="AL269" s="55" t="str">
        <f t="shared" si="46"/>
        <v>O</v>
      </c>
      <c r="AM269" s="47"/>
      <c r="AN269" s="47"/>
      <c r="AO269" s="47"/>
      <c r="AP269" s="44"/>
    </row>
    <row r="270" spans="1:42" ht="18" customHeight="1" x14ac:dyDescent="0.3">
      <c r="A270" s="13">
        <f t="shared" si="47"/>
        <v>0</v>
      </c>
      <c r="B270" s="120">
        <f t="shared" si="41"/>
        <v>1</v>
      </c>
      <c r="C270" s="55" t="str">
        <f t="shared" si="42"/>
        <v>2015.09.10</v>
      </c>
      <c r="D270" s="47"/>
      <c r="E270" s="172"/>
      <c r="F270" s="177" t="str">
        <f t="shared" ca="1" si="43"/>
        <v>국어 복합 명사의 형태와 의미: 2015.09.10.(목) 게시예정</v>
      </c>
      <c r="G270" s="26">
        <f t="shared" si="48"/>
        <v>263</v>
      </c>
      <c r="H270" s="29">
        <f t="shared" si="49"/>
        <v>2</v>
      </c>
      <c r="I270" s="18">
        <f>I269</f>
        <v>42257</v>
      </c>
      <c r="J270" s="23" t="s">
        <v>727</v>
      </c>
      <c r="K270" s="23" t="s">
        <v>728</v>
      </c>
      <c r="L270" s="32"/>
      <c r="M270" s="20"/>
      <c r="N270" s="5"/>
      <c r="O270" s="5"/>
      <c r="P270" s="5"/>
      <c r="Q270" s="5"/>
      <c r="R270" s="5"/>
      <c r="S270" s="5"/>
      <c r="T270" s="5"/>
      <c r="U270" s="34"/>
      <c r="V270" s="20"/>
      <c r="W270" s="34"/>
      <c r="X270" s="20"/>
      <c r="Y270" s="5"/>
      <c r="Z270" s="5"/>
      <c r="AA270" s="5"/>
      <c r="AB270" s="5"/>
      <c r="AC270" s="34" t="s">
        <v>690</v>
      </c>
      <c r="AD270" s="34"/>
      <c r="AE270" s="152" t="str">
        <f t="shared" si="50"/>
        <v/>
      </c>
      <c r="AF270" s="53" t="str">
        <f t="shared" ca="1" si="44"/>
        <v>X</v>
      </c>
      <c r="AG270" s="56" t="str">
        <f t="shared" si="45"/>
        <v>미확인</v>
      </c>
      <c r="AH270" s="55"/>
      <c r="AI270" s="39"/>
      <c r="AJ270" s="61"/>
      <c r="AK270" s="181"/>
      <c r="AL270" s="55" t="str">
        <f t="shared" si="46"/>
        <v>O</v>
      </c>
      <c r="AM270" s="47"/>
      <c r="AN270" s="47"/>
      <c r="AO270" s="47"/>
      <c r="AP270" s="44"/>
    </row>
    <row r="271" spans="1:42" ht="18" customHeight="1" x14ac:dyDescent="0.3">
      <c r="A271" s="13">
        <f t="shared" si="47"/>
        <v>0</v>
      </c>
      <c r="B271" s="120">
        <f t="shared" si="41"/>
        <v>1</v>
      </c>
      <c r="C271" s="55" t="str">
        <f t="shared" si="42"/>
        <v>2015.09.10</v>
      </c>
      <c r="D271" s="47"/>
      <c r="E271" s="172"/>
      <c r="F271" s="177" t="str">
        <f t="shared" ca="1" si="43"/>
        <v>『국어발달사』와 국어사 연구: 2015.09.10.(목) 게시예정</v>
      </c>
      <c r="G271" s="26">
        <f t="shared" si="48"/>
        <v>264</v>
      </c>
      <c r="H271" s="29">
        <f t="shared" si="49"/>
        <v>3</v>
      </c>
      <c r="I271" s="18">
        <f>I270</f>
        <v>42257</v>
      </c>
      <c r="J271" s="23" t="s">
        <v>1712</v>
      </c>
      <c r="K271" s="23" t="s">
        <v>1711</v>
      </c>
      <c r="L271" s="32"/>
      <c r="M271" s="20"/>
      <c r="N271" s="5"/>
      <c r="O271" s="5"/>
      <c r="P271" s="5"/>
      <c r="Q271" s="5"/>
      <c r="R271" s="5"/>
      <c r="S271" s="5"/>
      <c r="T271" s="5"/>
      <c r="U271" s="34"/>
      <c r="V271" s="20"/>
      <c r="W271" s="34"/>
      <c r="X271" s="20"/>
      <c r="Y271" s="5"/>
      <c r="Z271" s="5"/>
      <c r="AA271" s="5"/>
      <c r="AB271" s="5"/>
      <c r="AC271" s="34" t="s">
        <v>672</v>
      </c>
      <c r="AD271" s="34"/>
      <c r="AE271" s="152" t="str">
        <f t="shared" si="50"/>
        <v/>
      </c>
      <c r="AF271" s="53" t="str">
        <f t="shared" ca="1" si="44"/>
        <v>X</v>
      </c>
      <c r="AG271" s="56" t="str">
        <f t="shared" si="45"/>
        <v>미확인</v>
      </c>
      <c r="AH271" s="55"/>
      <c r="AI271" s="39"/>
      <c r="AJ271" s="61"/>
      <c r="AK271" s="181"/>
      <c r="AL271" s="55" t="str">
        <f t="shared" si="46"/>
        <v>O</v>
      </c>
      <c r="AM271" s="47"/>
      <c r="AN271" s="47"/>
      <c r="AO271" s="47"/>
      <c r="AP271" s="44"/>
    </row>
    <row r="272" spans="1:42" ht="18" customHeight="1" x14ac:dyDescent="0.3">
      <c r="A272" s="13">
        <f t="shared" si="47"/>
        <v>0</v>
      </c>
      <c r="B272" s="120">
        <f t="shared" si="41"/>
        <v>1</v>
      </c>
      <c r="C272" s="55" t="str">
        <f t="shared" si="42"/>
        <v>2015.09.10</v>
      </c>
      <c r="D272" s="47"/>
      <c r="E272" s="172"/>
      <c r="F272" s="177" t="str">
        <f t="shared" ca="1" si="43"/>
        <v>국어 모음조화의 약화에 대한 연구: 2015.09.10.(목) 게시예정</v>
      </c>
      <c r="G272" s="26">
        <f t="shared" si="48"/>
        <v>265</v>
      </c>
      <c r="H272" s="29">
        <f t="shared" si="49"/>
        <v>4</v>
      </c>
      <c r="I272" s="18">
        <f>I271</f>
        <v>42257</v>
      </c>
      <c r="J272" s="23" t="s">
        <v>1713</v>
      </c>
      <c r="K272" s="23" t="s">
        <v>1714</v>
      </c>
      <c r="L272" s="32"/>
      <c r="M272" s="20"/>
      <c r="N272" s="5"/>
      <c r="O272" s="5"/>
      <c r="P272" s="5"/>
      <c r="Q272" s="5"/>
      <c r="R272" s="5" t="s">
        <v>1715</v>
      </c>
      <c r="S272" s="5"/>
      <c r="T272" s="5"/>
      <c r="U272" s="34"/>
      <c r="V272" s="20"/>
      <c r="W272" s="34"/>
      <c r="X272" s="20"/>
      <c r="Y272" s="5"/>
      <c r="Z272" s="5"/>
      <c r="AA272" s="5"/>
      <c r="AB272" s="5"/>
      <c r="AC272" s="34"/>
      <c r="AD272" s="34"/>
      <c r="AE272" s="152" t="str">
        <f t="shared" si="50"/>
        <v/>
      </c>
      <c r="AF272" s="53" t="str">
        <f t="shared" ca="1" si="44"/>
        <v>X</v>
      </c>
      <c r="AG272" s="56" t="str">
        <f t="shared" si="45"/>
        <v>미확인</v>
      </c>
      <c r="AH272" s="55"/>
      <c r="AI272" s="39"/>
      <c r="AJ272" s="61"/>
      <c r="AK272" s="181"/>
      <c r="AL272" s="55" t="str">
        <f t="shared" si="46"/>
        <v>O</v>
      </c>
      <c r="AM272" s="47"/>
      <c r="AN272" s="47"/>
      <c r="AO272" s="47"/>
      <c r="AP272" s="44"/>
    </row>
    <row r="273" spans="1:42" ht="18" customHeight="1" x14ac:dyDescent="0.3">
      <c r="A273" s="13">
        <f t="shared" si="47"/>
        <v>0</v>
      </c>
      <c r="B273" s="120">
        <f t="shared" si="41"/>
        <v>1</v>
      </c>
      <c r="C273" s="55" t="str">
        <f t="shared" si="42"/>
        <v>2015.09.11</v>
      </c>
      <c r="D273" s="47"/>
      <c r="E273" s="172"/>
      <c r="F273" s="177" t="str">
        <f t="shared" ca="1" si="43"/>
        <v>국어 '르변칙'의 원인에 대한 통시적 고찰: 2015.09.11.(금) 게시예정</v>
      </c>
      <c r="G273" s="26">
        <f t="shared" si="48"/>
        <v>266</v>
      </c>
      <c r="H273" s="29">
        <f t="shared" si="49"/>
        <v>1</v>
      </c>
      <c r="I273" s="18">
        <f>I272+1</f>
        <v>42258</v>
      </c>
      <c r="J273" s="23" t="s">
        <v>1717</v>
      </c>
      <c r="K273" s="23" t="s">
        <v>1716</v>
      </c>
      <c r="L273" s="32"/>
      <c r="M273" s="20"/>
      <c r="N273" s="5"/>
      <c r="O273" s="5"/>
      <c r="P273" s="5"/>
      <c r="Q273" s="5"/>
      <c r="R273" s="5"/>
      <c r="S273" s="5"/>
      <c r="T273" s="5"/>
      <c r="U273" s="34"/>
      <c r="V273" s="20"/>
      <c r="W273" s="34" t="s">
        <v>1718</v>
      </c>
      <c r="X273" s="20"/>
      <c r="Y273" s="5"/>
      <c r="Z273" s="5"/>
      <c r="AA273" s="5"/>
      <c r="AB273" s="5"/>
      <c r="AC273" s="34"/>
      <c r="AD273" s="34"/>
      <c r="AE273" s="152" t="str">
        <f t="shared" si="50"/>
        <v/>
      </c>
      <c r="AF273" s="53" t="str">
        <f t="shared" ca="1" si="44"/>
        <v>X</v>
      </c>
      <c r="AG273" s="56" t="str">
        <f t="shared" si="45"/>
        <v>미확인</v>
      </c>
      <c r="AH273" s="55"/>
      <c r="AI273" s="39"/>
      <c r="AJ273" s="61"/>
      <c r="AK273" s="181"/>
      <c r="AL273" s="55" t="str">
        <f t="shared" si="46"/>
        <v>O</v>
      </c>
      <c r="AM273" s="47"/>
      <c r="AN273" s="47"/>
      <c r="AO273" s="47"/>
      <c r="AP273" s="44"/>
    </row>
    <row r="274" spans="1:42" ht="18" customHeight="1" x14ac:dyDescent="0.3">
      <c r="A274" s="13">
        <f t="shared" si="47"/>
        <v>0</v>
      </c>
      <c r="B274" s="120">
        <f t="shared" si="41"/>
        <v>1</v>
      </c>
      <c r="C274" s="55" t="str">
        <f t="shared" si="42"/>
        <v>2015.09.11</v>
      </c>
      <c r="D274" s="47"/>
      <c r="E274" s="172"/>
      <c r="F274" s="177" t="str">
        <f t="shared" ca="1" si="43"/>
        <v>국어 능력 측정 방안 연구: 2015.09.11.(금) 게시예정</v>
      </c>
      <c r="G274" s="26">
        <f t="shared" si="48"/>
        <v>267</v>
      </c>
      <c r="H274" s="29">
        <f t="shared" si="49"/>
        <v>2</v>
      </c>
      <c r="I274" s="18">
        <f>I273</f>
        <v>42258</v>
      </c>
      <c r="J274" s="23" t="s">
        <v>1720</v>
      </c>
      <c r="K274" s="23" t="s">
        <v>1719</v>
      </c>
      <c r="L274" s="32"/>
      <c r="M274" s="20"/>
      <c r="N274" s="5"/>
      <c r="O274" s="5"/>
      <c r="P274" s="5"/>
      <c r="Q274" s="5"/>
      <c r="R274" s="5"/>
      <c r="S274" s="5"/>
      <c r="T274" s="5"/>
      <c r="U274" s="34"/>
      <c r="V274" s="20"/>
      <c r="W274" s="34"/>
      <c r="X274" s="20"/>
      <c r="Y274" s="5"/>
      <c r="Z274" s="5"/>
      <c r="AA274" s="5"/>
      <c r="AB274" s="5"/>
      <c r="AC274" s="34"/>
      <c r="AD274" s="34"/>
      <c r="AE274" s="152" t="str">
        <f t="shared" si="50"/>
        <v/>
      </c>
      <c r="AF274" s="53" t="str">
        <f t="shared" ca="1" si="44"/>
        <v>X</v>
      </c>
      <c r="AG274" s="56" t="str">
        <f t="shared" si="45"/>
        <v>지은이 찾을 수 없음</v>
      </c>
      <c r="AH274" s="55"/>
      <c r="AI274" s="39"/>
      <c r="AJ274" s="61"/>
      <c r="AK274" s="181" t="s">
        <v>2828</v>
      </c>
      <c r="AL274" s="55" t="str">
        <f t="shared" si="46"/>
        <v>O</v>
      </c>
      <c r="AM274" s="47"/>
      <c r="AN274" s="47"/>
      <c r="AO274" s="47"/>
      <c r="AP274" s="44"/>
    </row>
    <row r="275" spans="1:42" ht="18" customHeight="1" x14ac:dyDescent="0.3">
      <c r="A275" s="13">
        <f t="shared" si="47"/>
        <v>0</v>
      </c>
      <c r="B275" s="120">
        <f t="shared" si="41"/>
        <v>1</v>
      </c>
      <c r="C275" s="55" t="str">
        <f t="shared" si="42"/>
        <v>2015.09.11</v>
      </c>
      <c r="D275" s="47"/>
      <c r="E275" s="172"/>
      <c r="F275" s="177" t="str">
        <f t="shared" ca="1" si="43"/>
        <v>국어교육학의 학문적 정체성과 그 탐구 과제: 2015.09.11.(금) 게시예정</v>
      </c>
      <c r="G275" s="26">
        <f t="shared" si="48"/>
        <v>268</v>
      </c>
      <c r="H275" s="29">
        <f t="shared" si="49"/>
        <v>3</v>
      </c>
      <c r="I275" s="18">
        <f>I274</f>
        <v>42258</v>
      </c>
      <c r="J275" s="23" t="s">
        <v>1723</v>
      </c>
      <c r="K275" s="23" t="s">
        <v>1724</v>
      </c>
      <c r="L275" s="32"/>
      <c r="M275" s="20"/>
      <c r="N275" s="5" t="s">
        <v>1721</v>
      </c>
      <c r="O275" s="5"/>
      <c r="P275" s="5"/>
      <c r="Q275" s="5"/>
      <c r="R275" s="5"/>
      <c r="S275" s="5"/>
      <c r="T275" s="5"/>
      <c r="U275" s="34"/>
      <c r="V275" s="20"/>
      <c r="W275" s="34"/>
      <c r="X275" s="20"/>
      <c r="Y275" s="5"/>
      <c r="Z275" s="5"/>
      <c r="AA275" s="5"/>
      <c r="AB275" s="5"/>
      <c r="AC275" s="34"/>
      <c r="AD275" s="34"/>
      <c r="AE275" s="152" t="str">
        <f t="shared" si="50"/>
        <v/>
      </c>
      <c r="AF275" s="53" t="str">
        <f t="shared" ca="1" si="44"/>
        <v>X</v>
      </c>
      <c r="AG275" s="56" t="str">
        <f t="shared" si="45"/>
        <v>미확인</v>
      </c>
      <c r="AH275" s="55"/>
      <c r="AI275" s="39"/>
      <c r="AJ275" s="61"/>
      <c r="AK275" s="181"/>
      <c r="AL275" s="55" t="str">
        <f t="shared" si="46"/>
        <v>O</v>
      </c>
      <c r="AM275" s="47"/>
      <c r="AN275" s="47"/>
      <c r="AO275" s="47"/>
      <c r="AP275" s="44"/>
    </row>
    <row r="276" spans="1:42" ht="18" customHeight="1" x14ac:dyDescent="0.3">
      <c r="A276" s="13">
        <f t="shared" si="47"/>
        <v>0</v>
      </c>
      <c r="B276" s="120">
        <f t="shared" si="41"/>
        <v>1</v>
      </c>
      <c r="C276" s="55" t="str">
        <f t="shared" si="42"/>
        <v>2015.09.11</v>
      </c>
      <c r="D276" s="47"/>
      <c r="E276" s="172"/>
      <c r="F276" s="177" t="str">
        <f t="shared" ca="1" si="43"/>
        <v>국어 교육학 사전 표제어: 2015.09.11.(금) 게시예정</v>
      </c>
      <c r="G276" s="26">
        <f t="shared" si="48"/>
        <v>269</v>
      </c>
      <c r="H276" s="29">
        <f t="shared" si="49"/>
        <v>4</v>
      </c>
      <c r="I276" s="18">
        <f>I275</f>
        <v>42258</v>
      </c>
      <c r="J276" s="23" t="s">
        <v>1725</v>
      </c>
      <c r="K276" s="23" t="s">
        <v>1726</v>
      </c>
      <c r="L276" s="32"/>
      <c r="M276" s="20"/>
      <c r="N276" s="5"/>
      <c r="O276" s="5"/>
      <c r="P276" s="5"/>
      <c r="Q276" s="5"/>
      <c r="R276" s="5"/>
      <c r="S276" s="5"/>
      <c r="T276" s="5"/>
      <c r="U276" s="34"/>
      <c r="V276" s="20"/>
      <c r="W276" s="34"/>
      <c r="X276" s="20"/>
      <c r="Y276" s="5"/>
      <c r="Z276" s="5"/>
      <c r="AA276" s="5"/>
      <c r="AB276" s="5"/>
      <c r="AC276" s="34"/>
      <c r="AD276" s="34"/>
      <c r="AE276" s="152" t="str">
        <f t="shared" si="50"/>
        <v/>
      </c>
      <c r="AF276" s="53" t="str">
        <f t="shared" ca="1" si="44"/>
        <v>X</v>
      </c>
      <c r="AG276" s="56" t="str">
        <f t="shared" si="45"/>
        <v>지은이 찾을 수 없음</v>
      </c>
      <c r="AH276" s="55"/>
      <c r="AI276" s="39"/>
      <c r="AJ276" s="61"/>
      <c r="AK276" s="181" t="s">
        <v>2917</v>
      </c>
      <c r="AL276" s="55" t="str">
        <f t="shared" si="46"/>
        <v>O</v>
      </c>
      <c r="AM276" s="47"/>
      <c r="AN276" s="47"/>
      <c r="AO276" s="47"/>
      <c r="AP276" s="44"/>
    </row>
    <row r="277" spans="1:42" ht="18" customHeight="1" x14ac:dyDescent="0.3">
      <c r="A277" s="13">
        <f t="shared" si="47"/>
        <v>0</v>
      </c>
      <c r="B277" s="120">
        <f t="shared" si="41"/>
        <v>1</v>
      </c>
      <c r="C277" s="55" t="str">
        <f t="shared" si="42"/>
        <v>2015.09.12</v>
      </c>
      <c r="D277" s="47"/>
      <c r="E277" s="172"/>
      <c r="F277" s="177" t="str">
        <f t="shared" ca="1" si="43"/>
        <v>국어 관용어 판정에 대한 연구: 2015.09.12.(토) 게시예정</v>
      </c>
      <c r="G277" s="26">
        <f t="shared" si="48"/>
        <v>270</v>
      </c>
      <c r="H277" s="29">
        <f t="shared" si="49"/>
        <v>1</v>
      </c>
      <c r="I277" s="18">
        <f>I276+1</f>
        <v>42259</v>
      </c>
      <c r="J277" s="23" t="s">
        <v>1727</v>
      </c>
      <c r="K277" s="23" t="s">
        <v>1728</v>
      </c>
      <c r="L277" s="32"/>
      <c r="M277" s="20"/>
      <c r="N277" s="5"/>
      <c r="O277" s="5"/>
      <c r="P277" s="5"/>
      <c r="Q277" s="5"/>
      <c r="R277" s="5" t="s">
        <v>1729</v>
      </c>
      <c r="S277" s="5"/>
      <c r="T277" s="5"/>
      <c r="U277" s="34"/>
      <c r="V277" s="20"/>
      <c r="W277" s="34"/>
      <c r="X277" s="20"/>
      <c r="Y277" s="5"/>
      <c r="Z277" s="5"/>
      <c r="AA277" s="5"/>
      <c r="AB277" s="5"/>
      <c r="AC277" s="34"/>
      <c r="AD277" s="34"/>
      <c r="AE277" s="152" t="str">
        <f t="shared" si="50"/>
        <v/>
      </c>
      <c r="AF277" s="53" t="str">
        <f t="shared" ca="1" si="44"/>
        <v>X</v>
      </c>
      <c r="AG277" s="56" t="str">
        <f t="shared" si="45"/>
        <v>미확인</v>
      </c>
      <c r="AH277" s="55"/>
      <c r="AI277" s="39"/>
      <c r="AJ277" s="61"/>
      <c r="AK277" s="181"/>
      <c r="AL277" s="55" t="str">
        <f t="shared" si="46"/>
        <v>O</v>
      </c>
      <c r="AM277" s="47"/>
      <c r="AN277" s="47"/>
      <c r="AO277" s="47"/>
      <c r="AP277" s="44"/>
    </row>
    <row r="278" spans="1:42" ht="18" customHeight="1" x14ac:dyDescent="0.3">
      <c r="A278" s="13">
        <f t="shared" si="47"/>
        <v>0</v>
      </c>
      <c r="B278" s="120">
        <f t="shared" si="41"/>
        <v>1</v>
      </c>
      <c r="C278" s="55" t="str">
        <f t="shared" si="42"/>
        <v>2015.09.12</v>
      </c>
      <c r="D278" s="47"/>
      <c r="E278" s="172"/>
      <c r="F278" s="177" t="str">
        <f t="shared" ca="1" si="43"/>
        <v>국어 고유명의 의미기능 연구: 2015.09.12.(토) 게시예정</v>
      </c>
      <c r="G278" s="26">
        <f t="shared" si="48"/>
        <v>271</v>
      </c>
      <c r="H278" s="29">
        <f t="shared" si="49"/>
        <v>2</v>
      </c>
      <c r="I278" s="18">
        <f>I277</f>
        <v>42259</v>
      </c>
      <c r="J278" s="23" t="s">
        <v>1730</v>
      </c>
      <c r="K278" s="23" t="s">
        <v>1731</v>
      </c>
      <c r="L278" s="32"/>
      <c r="M278" s="20"/>
      <c r="N278" s="5"/>
      <c r="O278" s="5"/>
      <c r="P278" s="5"/>
      <c r="Q278" s="5"/>
      <c r="R278" s="5"/>
      <c r="S278" s="5"/>
      <c r="T278" s="5"/>
      <c r="U278" s="34" t="s">
        <v>1732</v>
      </c>
      <c r="V278" s="20"/>
      <c r="W278" s="34"/>
      <c r="X278" s="20"/>
      <c r="Y278" s="5"/>
      <c r="Z278" s="5"/>
      <c r="AA278" s="5"/>
      <c r="AB278" s="5"/>
      <c r="AC278" s="34"/>
      <c r="AD278" s="34"/>
      <c r="AE278" s="152" t="str">
        <f t="shared" si="50"/>
        <v/>
      </c>
      <c r="AF278" s="53" t="str">
        <f t="shared" ca="1" si="44"/>
        <v>X</v>
      </c>
      <c r="AG278" s="56" t="str">
        <f t="shared" si="45"/>
        <v>미확인</v>
      </c>
      <c r="AH278" s="55"/>
      <c r="AI278" s="39"/>
      <c r="AJ278" s="61"/>
      <c r="AK278" s="181"/>
      <c r="AL278" s="55" t="str">
        <f t="shared" si="46"/>
        <v>O</v>
      </c>
      <c r="AM278" s="47"/>
      <c r="AN278" s="47"/>
      <c r="AO278" s="47"/>
      <c r="AP278" s="44"/>
    </row>
    <row r="279" spans="1:42" ht="18" customHeight="1" x14ac:dyDescent="0.3">
      <c r="A279" s="13">
        <f t="shared" si="47"/>
        <v>0</v>
      </c>
      <c r="B279" s="120">
        <f t="shared" si="41"/>
        <v>1</v>
      </c>
      <c r="C279" s="55" t="str">
        <f t="shared" si="42"/>
        <v>2015.09.12</v>
      </c>
      <c r="D279" s="47"/>
      <c r="E279" s="172"/>
      <c r="F279" s="177" t="str">
        <f t="shared" ca="1" si="43"/>
        <v>국방의무 자동사 내용 연구(1): 2015.09.12.(토) 게시예정</v>
      </c>
      <c r="G279" s="26">
        <f t="shared" si="48"/>
        <v>272</v>
      </c>
      <c r="H279" s="29">
        <f t="shared" si="49"/>
        <v>3</v>
      </c>
      <c r="I279" s="18">
        <f>I278</f>
        <v>42259</v>
      </c>
      <c r="J279" s="23" t="s">
        <v>1733</v>
      </c>
      <c r="K279" s="23" t="s">
        <v>1734</v>
      </c>
      <c r="L279" s="32" t="s">
        <v>1735</v>
      </c>
      <c r="M279" s="20"/>
      <c r="N279" s="5"/>
      <c r="O279" s="5"/>
      <c r="P279" s="5"/>
      <c r="Q279" s="5"/>
      <c r="R279" s="5"/>
      <c r="S279" s="5"/>
      <c r="T279" s="5"/>
      <c r="U279" s="34"/>
      <c r="V279" s="20"/>
      <c r="W279" s="34"/>
      <c r="X279" s="20"/>
      <c r="Y279" s="5"/>
      <c r="Z279" s="5"/>
      <c r="AA279" s="5"/>
      <c r="AB279" s="5"/>
      <c r="AC279" s="34"/>
      <c r="AD279" s="34"/>
      <c r="AE279" s="152" t="str">
        <f t="shared" si="50"/>
        <v/>
      </c>
      <c r="AF279" s="53" t="str">
        <f t="shared" ca="1" si="44"/>
        <v>X</v>
      </c>
      <c r="AG279" s="56" t="str">
        <f t="shared" si="45"/>
        <v>미확인</v>
      </c>
      <c r="AH279" s="55"/>
      <c r="AI279" s="39"/>
      <c r="AJ279" s="61"/>
      <c r="AK279" s="181"/>
      <c r="AL279" s="55" t="str">
        <f t="shared" si="46"/>
        <v>O</v>
      </c>
      <c r="AM279" s="47"/>
      <c r="AN279" s="47"/>
      <c r="AO279" s="47"/>
      <c r="AP279" s="44"/>
    </row>
    <row r="280" spans="1:42" ht="18" customHeight="1" x14ac:dyDescent="0.3">
      <c r="A280" s="13">
        <f t="shared" si="47"/>
        <v>0</v>
      </c>
      <c r="B280" s="120">
        <f t="shared" si="41"/>
        <v>1</v>
      </c>
      <c r="C280" s="55" t="str">
        <f t="shared" si="42"/>
        <v>2015.09.13</v>
      </c>
      <c r="D280" s="47"/>
      <c r="E280" s="172"/>
      <c r="F280" s="177" t="str">
        <f t="shared" ca="1" si="43"/>
        <v>국어학 석․박사학위논문 목록1(1997년까지): 2015.09.13.(일) 게시예정</v>
      </c>
      <c r="G280" s="26">
        <f t="shared" si="48"/>
        <v>273</v>
      </c>
      <c r="H280" s="29">
        <f t="shared" si="49"/>
        <v>1</v>
      </c>
      <c r="I280" s="18">
        <f>I279+1</f>
        <v>42260</v>
      </c>
      <c r="J280" s="23" t="s">
        <v>1737</v>
      </c>
      <c r="K280" s="23" t="s">
        <v>1738</v>
      </c>
      <c r="L280" s="32" t="s">
        <v>1736</v>
      </c>
      <c r="M280" s="20"/>
      <c r="N280" s="5"/>
      <c r="O280" s="5"/>
      <c r="P280" s="5"/>
      <c r="Q280" s="5"/>
      <c r="R280" s="5"/>
      <c r="S280" s="5"/>
      <c r="T280" s="5"/>
      <c r="U280" s="34"/>
      <c r="V280" s="20"/>
      <c r="W280" s="34"/>
      <c r="X280" s="20"/>
      <c r="Y280" s="5"/>
      <c r="Z280" s="5"/>
      <c r="AA280" s="5"/>
      <c r="AB280" s="5"/>
      <c r="AC280" s="34"/>
      <c r="AD280" s="34"/>
      <c r="AE280" s="152" t="str">
        <f t="shared" si="50"/>
        <v/>
      </c>
      <c r="AF280" s="53" t="str">
        <f t="shared" ca="1" si="44"/>
        <v>X</v>
      </c>
      <c r="AG280" s="56" t="str">
        <f t="shared" si="45"/>
        <v>미확인</v>
      </c>
      <c r="AH280" s="55"/>
      <c r="AI280" s="39"/>
      <c r="AJ280" s="61"/>
      <c r="AK280" s="181"/>
      <c r="AL280" s="55" t="str">
        <f t="shared" si="46"/>
        <v>O</v>
      </c>
      <c r="AM280" s="47"/>
      <c r="AN280" s="47"/>
      <c r="AO280" s="47"/>
      <c r="AP280" s="44"/>
    </row>
    <row r="281" spans="1:42" ht="18" customHeight="1" x14ac:dyDescent="0.3">
      <c r="A281" s="13">
        <f t="shared" si="47"/>
        <v>0</v>
      </c>
      <c r="B281" s="120">
        <f t="shared" si="41"/>
        <v>1</v>
      </c>
      <c r="C281" s="55" t="str">
        <f t="shared" si="42"/>
        <v>2015.09.13</v>
      </c>
      <c r="D281" s="47"/>
      <c r="E281" s="172"/>
      <c r="F281" s="177" t="str">
        <f t="shared" ca="1" si="43"/>
        <v>구개음화의 어휘화와 'ㅅ' 종성에 대하여: 2015.09.13.(일) 게시예정</v>
      </c>
      <c r="G281" s="26">
        <f t="shared" si="48"/>
        <v>274</v>
      </c>
      <c r="H281" s="29">
        <f t="shared" si="49"/>
        <v>2</v>
      </c>
      <c r="I281" s="18">
        <f>I280</f>
        <v>42260</v>
      </c>
      <c r="J281" s="23" t="s">
        <v>1848</v>
      </c>
      <c r="K281" s="23" t="s">
        <v>1740</v>
      </c>
      <c r="L281" s="32"/>
      <c r="M281" s="20"/>
      <c r="N281" s="5"/>
      <c r="O281" s="5"/>
      <c r="P281" s="5"/>
      <c r="Q281" s="5"/>
      <c r="R281" s="5"/>
      <c r="S281" s="5"/>
      <c r="T281" s="5"/>
      <c r="U281" s="34" t="s">
        <v>1739</v>
      </c>
      <c r="V281" s="20"/>
      <c r="W281" s="34"/>
      <c r="X281" s="20"/>
      <c r="Y281" s="5"/>
      <c r="Z281" s="5"/>
      <c r="AA281" s="5"/>
      <c r="AB281" s="5"/>
      <c r="AC281" s="34"/>
      <c r="AD281" s="34"/>
      <c r="AE281" s="152" t="str">
        <f t="shared" si="50"/>
        <v/>
      </c>
      <c r="AF281" s="53" t="str">
        <f t="shared" ca="1" si="44"/>
        <v>X</v>
      </c>
      <c r="AG281" s="56" t="str">
        <f t="shared" si="45"/>
        <v>미확인</v>
      </c>
      <c r="AH281" s="55"/>
      <c r="AI281" s="39"/>
      <c r="AJ281" s="61"/>
      <c r="AK281" s="181"/>
      <c r="AL281" s="55" t="str">
        <f t="shared" si="46"/>
        <v>O</v>
      </c>
      <c r="AM281" s="47"/>
      <c r="AN281" s="47"/>
      <c r="AO281" s="47"/>
      <c r="AP281" s="44"/>
    </row>
    <row r="282" spans="1:42" ht="18" customHeight="1" x14ac:dyDescent="0.3">
      <c r="A282" s="13">
        <f t="shared" si="47"/>
        <v>0</v>
      </c>
      <c r="B282" s="120">
        <f t="shared" si="41"/>
        <v>1</v>
      </c>
      <c r="C282" s="55" t="str">
        <f t="shared" si="42"/>
        <v>2015.09.13</v>
      </c>
      <c r="D282" s="47"/>
      <c r="E282" s="172"/>
      <c r="F282" s="177" t="str">
        <f t="shared" ca="1" si="43"/>
        <v>교양국어에서의 대화교육과 부모역할훈련 활용 방안: 2015.09.13.(일) 게시예정</v>
      </c>
      <c r="G282" s="26">
        <f t="shared" si="48"/>
        <v>275</v>
      </c>
      <c r="H282" s="29">
        <f t="shared" si="49"/>
        <v>3</v>
      </c>
      <c r="I282" s="18">
        <f>I281</f>
        <v>42260</v>
      </c>
      <c r="J282" s="23" t="s">
        <v>1742</v>
      </c>
      <c r="K282" s="23" t="s">
        <v>1741</v>
      </c>
      <c r="L282" s="32"/>
      <c r="M282" s="20"/>
      <c r="N282" s="5"/>
      <c r="O282" s="5"/>
      <c r="P282" s="5"/>
      <c r="Q282" s="5"/>
      <c r="R282" s="5"/>
      <c r="S282" s="5"/>
      <c r="T282" s="5"/>
      <c r="U282" s="34" t="s">
        <v>1743</v>
      </c>
      <c r="V282" s="20"/>
      <c r="W282" s="34"/>
      <c r="X282" s="20"/>
      <c r="Y282" s="5"/>
      <c r="Z282" s="5"/>
      <c r="AA282" s="5"/>
      <c r="AB282" s="5"/>
      <c r="AC282" s="34"/>
      <c r="AD282" s="34"/>
      <c r="AE282" s="152" t="str">
        <f t="shared" si="50"/>
        <v/>
      </c>
      <c r="AF282" s="53" t="str">
        <f t="shared" ca="1" si="44"/>
        <v>X</v>
      </c>
      <c r="AG282" s="56" t="str">
        <f t="shared" si="45"/>
        <v>미확인</v>
      </c>
      <c r="AH282" s="55"/>
      <c r="AI282" s="39"/>
      <c r="AJ282" s="61"/>
      <c r="AK282" s="181"/>
      <c r="AL282" s="55" t="str">
        <f t="shared" si="46"/>
        <v>O</v>
      </c>
      <c r="AM282" s="47"/>
      <c r="AN282" s="47"/>
      <c r="AO282" s="47"/>
      <c r="AP282" s="44"/>
    </row>
    <row r="283" spans="1:42" ht="18" customHeight="1" x14ac:dyDescent="0.3">
      <c r="A283" s="13">
        <f t="shared" si="47"/>
        <v>0</v>
      </c>
      <c r="B283" s="120">
        <f t="shared" si="41"/>
        <v>1</v>
      </c>
      <c r="C283" s="55" t="str">
        <f t="shared" si="42"/>
        <v>2015.09.13</v>
      </c>
      <c r="D283" s="47"/>
      <c r="E283" s="172"/>
      <c r="F283" s="177" t="str">
        <f t="shared" ca="1" si="43"/>
        <v>교사의 발음오류 경향 교정을 통한 교수: 2015.09.13.(일) 게시예정</v>
      </c>
      <c r="G283" s="26">
        <f t="shared" si="48"/>
        <v>276</v>
      </c>
      <c r="H283" s="29">
        <f t="shared" si="49"/>
        <v>4</v>
      </c>
      <c r="I283" s="18">
        <f>I282</f>
        <v>42260</v>
      </c>
      <c r="J283" s="23" t="s">
        <v>1744</v>
      </c>
      <c r="K283" s="23" t="s">
        <v>1745</v>
      </c>
      <c r="L283" s="32"/>
      <c r="M283" s="20"/>
      <c r="N283" s="5"/>
      <c r="O283" s="5"/>
      <c r="P283" s="5"/>
      <c r="Q283" s="5"/>
      <c r="R283" s="5"/>
      <c r="S283" s="5"/>
      <c r="T283" s="5"/>
      <c r="U283" s="34"/>
      <c r="V283" s="20"/>
      <c r="W283" s="34"/>
      <c r="X283" s="20"/>
      <c r="Y283" s="5"/>
      <c r="Z283" s="5"/>
      <c r="AA283" s="5"/>
      <c r="AB283" s="5"/>
      <c r="AC283" s="34" t="s">
        <v>1746</v>
      </c>
      <c r="AD283" s="34"/>
      <c r="AE283" s="152" t="str">
        <f t="shared" si="50"/>
        <v/>
      </c>
      <c r="AF283" s="53" t="str">
        <f t="shared" ca="1" si="44"/>
        <v>X</v>
      </c>
      <c r="AG283" s="56" t="str">
        <f t="shared" si="45"/>
        <v>미확인</v>
      </c>
      <c r="AH283" s="55"/>
      <c r="AI283" s="39"/>
      <c r="AJ283" s="61"/>
      <c r="AK283" s="181"/>
      <c r="AL283" s="55" t="str">
        <f t="shared" si="46"/>
        <v>O</v>
      </c>
      <c r="AM283" s="47"/>
      <c r="AN283" s="47"/>
      <c r="AO283" s="47"/>
      <c r="AP283" s="44"/>
    </row>
    <row r="284" spans="1:42" ht="18" customHeight="1" x14ac:dyDescent="0.3">
      <c r="A284" s="13">
        <f t="shared" si="47"/>
        <v>0</v>
      </c>
      <c r="B284" s="120">
        <f t="shared" si="41"/>
        <v>1</v>
      </c>
      <c r="C284" s="55" t="str">
        <f t="shared" si="42"/>
        <v>2015.09.14</v>
      </c>
      <c r="D284" s="47"/>
      <c r="E284" s="172"/>
      <c r="F284" s="177" t="str">
        <f t="shared" ca="1" si="43"/>
        <v>관형사형어미 '-ㄹ' 뒤의 경음화 현상에 대한 통시적 고찰: 2015.09.14.(월) 게시예정</v>
      </c>
      <c r="G284" s="26">
        <f t="shared" si="48"/>
        <v>277</v>
      </c>
      <c r="H284" s="29">
        <f t="shared" si="49"/>
        <v>1</v>
      </c>
      <c r="I284" s="18">
        <f>I283+1</f>
        <v>42261</v>
      </c>
      <c r="J284" s="23" t="s">
        <v>1748</v>
      </c>
      <c r="K284" s="23" t="s">
        <v>1749</v>
      </c>
      <c r="L284" s="32" t="s">
        <v>1747</v>
      </c>
      <c r="M284" s="20"/>
      <c r="N284" s="5"/>
      <c r="O284" s="5"/>
      <c r="P284" s="5"/>
      <c r="Q284" s="5"/>
      <c r="R284" s="5"/>
      <c r="S284" s="5"/>
      <c r="T284" s="5"/>
      <c r="U284" s="34"/>
      <c r="V284" s="20"/>
      <c r="W284" s="34"/>
      <c r="X284" s="20"/>
      <c r="Y284" s="5"/>
      <c r="Z284" s="5"/>
      <c r="AA284" s="5"/>
      <c r="AB284" s="5"/>
      <c r="AC284" s="34"/>
      <c r="AD284" s="34"/>
      <c r="AE284" s="152" t="str">
        <f t="shared" si="50"/>
        <v/>
      </c>
      <c r="AF284" s="53" t="str">
        <f t="shared" ca="1" si="44"/>
        <v>X</v>
      </c>
      <c r="AG284" s="56" t="str">
        <f t="shared" si="45"/>
        <v>미확인</v>
      </c>
      <c r="AH284" s="55"/>
      <c r="AI284" s="39"/>
      <c r="AJ284" s="61"/>
      <c r="AK284" s="181"/>
      <c r="AL284" s="55" t="str">
        <f t="shared" si="46"/>
        <v>O</v>
      </c>
      <c r="AM284" s="47"/>
      <c r="AN284" s="47"/>
      <c r="AO284" s="47"/>
      <c r="AP284" s="44"/>
    </row>
    <row r="285" spans="1:42" ht="18" customHeight="1" x14ac:dyDescent="0.3">
      <c r="A285" s="13">
        <f t="shared" si="47"/>
        <v>0</v>
      </c>
      <c r="B285" s="120">
        <f t="shared" si="41"/>
        <v>1</v>
      </c>
      <c r="C285" s="55" t="str">
        <f t="shared" si="42"/>
        <v>2015.09.14</v>
      </c>
      <c r="D285" s="47"/>
      <c r="E285" s="172"/>
      <c r="F285" s="177" t="str">
        <f t="shared" ca="1" si="43"/>
        <v>관용어의 통사·의미론적 제약 연구: 2015.09.14.(월) 게시예정</v>
      </c>
      <c r="G285" s="26">
        <f t="shared" si="48"/>
        <v>278</v>
      </c>
      <c r="H285" s="29">
        <f t="shared" si="49"/>
        <v>2</v>
      </c>
      <c r="I285" s="18">
        <f>I284</f>
        <v>42261</v>
      </c>
      <c r="J285" s="23" t="s">
        <v>1751</v>
      </c>
      <c r="K285" s="23" t="s">
        <v>1752</v>
      </c>
      <c r="L285" s="32" t="s">
        <v>1750</v>
      </c>
      <c r="M285" s="20"/>
      <c r="N285" s="5"/>
      <c r="O285" s="5"/>
      <c r="P285" s="5"/>
      <c r="Q285" s="5"/>
      <c r="R285" s="5"/>
      <c r="S285" s="5"/>
      <c r="T285" s="5"/>
      <c r="U285" s="34"/>
      <c r="V285" s="20"/>
      <c r="W285" s="34"/>
      <c r="X285" s="20"/>
      <c r="Y285" s="5"/>
      <c r="Z285" s="5"/>
      <c r="AA285" s="5"/>
      <c r="AB285" s="5"/>
      <c r="AC285" s="34"/>
      <c r="AD285" s="34"/>
      <c r="AE285" s="152" t="str">
        <f t="shared" si="50"/>
        <v/>
      </c>
      <c r="AF285" s="53" t="str">
        <f t="shared" ca="1" si="44"/>
        <v>X</v>
      </c>
      <c r="AG285" s="56" t="str">
        <f t="shared" si="45"/>
        <v>미확인</v>
      </c>
      <c r="AH285" s="55"/>
      <c r="AI285" s="39"/>
      <c r="AJ285" s="61"/>
      <c r="AK285" s="181"/>
      <c r="AL285" s="55" t="str">
        <f t="shared" si="46"/>
        <v>O</v>
      </c>
      <c r="AM285" s="47"/>
      <c r="AN285" s="47"/>
      <c r="AO285" s="47"/>
      <c r="AP285" s="44"/>
    </row>
    <row r="286" spans="1:42" ht="18" customHeight="1" x14ac:dyDescent="0.3">
      <c r="A286" s="13">
        <f t="shared" si="47"/>
        <v>0</v>
      </c>
      <c r="B286" s="120">
        <f t="shared" si="41"/>
        <v>1</v>
      </c>
      <c r="C286" s="55" t="str">
        <f t="shared" si="42"/>
        <v>2015.09.14</v>
      </c>
      <c r="D286" s="47"/>
      <c r="E286" s="172"/>
      <c r="F286" s="177" t="str">
        <f t="shared" ca="1" si="43"/>
        <v>관용어의 구성 형식과 의미 구조: 2015.09.14.(월) 게시예정</v>
      </c>
      <c r="G286" s="26">
        <f t="shared" si="48"/>
        <v>279</v>
      </c>
      <c r="H286" s="29">
        <f t="shared" si="49"/>
        <v>3</v>
      </c>
      <c r="I286" s="18">
        <f>I285</f>
        <v>42261</v>
      </c>
      <c r="J286" s="23" t="s">
        <v>1753</v>
      </c>
      <c r="K286" s="23" t="s">
        <v>1755</v>
      </c>
      <c r="L286" s="32"/>
      <c r="M286" s="20"/>
      <c r="N286" s="5"/>
      <c r="O286" s="5"/>
      <c r="P286" s="5"/>
      <c r="Q286" s="5"/>
      <c r="R286" s="5"/>
      <c r="S286" s="5"/>
      <c r="T286" s="5"/>
      <c r="U286" s="34"/>
      <c r="V286" s="20"/>
      <c r="W286" s="34"/>
      <c r="X286" s="20"/>
      <c r="Y286" s="5" t="s">
        <v>1754</v>
      </c>
      <c r="Z286" s="5"/>
      <c r="AA286" s="5"/>
      <c r="AB286" s="5"/>
      <c r="AC286" s="34"/>
      <c r="AD286" s="34"/>
      <c r="AE286" s="152" t="str">
        <f t="shared" si="50"/>
        <v/>
      </c>
      <c r="AF286" s="53" t="str">
        <f t="shared" ca="1" si="44"/>
        <v>X</v>
      </c>
      <c r="AG286" s="56" t="str">
        <f t="shared" si="45"/>
        <v>미확인</v>
      </c>
      <c r="AH286" s="55"/>
      <c r="AI286" s="39"/>
      <c r="AJ286" s="61"/>
      <c r="AK286" s="181"/>
      <c r="AL286" s="55" t="str">
        <f t="shared" si="46"/>
        <v>O</v>
      </c>
      <c r="AM286" s="47"/>
      <c r="AN286" s="47"/>
      <c r="AO286" s="47"/>
      <c r="AP286" s="44"/>
    </row>
    <row r="287" spans="1:42" ht="18" customHeight="1" x14ac:dyDescent="0.3">
      <c r="A287" s="13">
        <f t="shared" si="47"/>
        <v>0</v>
      </c>
      <c r="B287" s="120">
        <f t="shared" si="41"/>
        <v>1</v>
      </c>
      <c r="C287" s="55" t="str">
        <f t="shared" si="42"/>
        <v>2015.09.14</v>
      </c>
      <c r="D287" s="47"/>
      <c r="E287" s="172"/>
      <c r="F287" s="177" t="str">
        <f t="shared" ca="1" si="43"/>
        <v>'공부를 하다' 구문의 정보구조: 2015.09.14.(월) 게시예정</v>
      </c>
      <c r="G287" s="26">
        <f t="shared" si="48"/>
        <v>280</v>
      </c>
      <c r="H287" s="29">
        <f t="shared" si="49"/>
        <v>4</v>
      </c>
      <c r="I287" s="18">
        <f>I286</f>
        <v>42261</v>
      </c>
      <c r="J287" s="24" t="s">
        <v>1757</v>
      </c>
      <c r="K287" s="23" t="str">
        <f>IF(ISBLANK(J287),"",CONCATENATE(J287,".hwp"))</f>
        <v>'공부를 하다' 구문의 정보구조.hwp</v>
      </c>
      <c r="L287" s="32"/>
      <c r="M287" s="20"/>
      <c r="N287" s="5"/>
      <c r="O287" s="5"/>
      <c r="P287" s="5"/>
      <c r="Q287" s="5"/>
      <c r="R287" s="5"/>
      <c r="S287" s="5"/>
      <c r="T287" s="5"/>
      <c r="U287" s="34"/>
      <c r="V287" s="20"/>
      <c r="W287" s="34"/>
      <c r="X287" s="20"/>
      <c r="Y287" s="5"/>
      <c r="Z287" s="5"/>
      <c r="AA287" s="5"/>
      <c r="AB287" s="5"/>
      <c r="AC287" s="34" t="s">
        <v>1756</v>
      </c>
      <c r="AD287" s="34"/>
      <c r="AE287" s="152" t="str">
        <f t="shared" si="50"/>
        <v/>
      </c>
      <c r="AF287" s="53" t="str">
        <f t="shared" ca="1" si="44"/>
        <v>X</v>
      </c>
      <c r="AG287" s="56" t="str">
        <f t="shared" si="45"/>
        <v>미확인</v>
      </c>
      <c r="AH287" s="55"/>
      <c r="AI287" s="39"/>
      <c r="AJ287" s="61"/>
      <c r="AK287" s="181"/>
      <c r="AL287" s="55" t="str">
        <f t="shared" si="46"/>
        <v>O</v>
      </c>
      <c r="AM287" s="47"/>
      <c r="AN287" s="47"/>
      <c r="AO287" s="47"/>
      <c r="AP287" s="44"/>
    </row>
    <row r="288" spans="1:42" ht="18" customHeight="1" x14ac:dyDescent="0.3">
      <c r="A288" s="13">
        <f t="shared" si="47"/>
        <v>0</v>
      </c>
      <c r="B288" s="120">
        <f t="shared" si="41"/>
        <v>1</v>
      </c>
      <c r="C288" s="55" t="str">
        <f t="shared" si="42"/>
        <v>2015.09.15</v>
      </c>
      <c r="D288" s="47"/>
      <c r="E288" s="172"/>
      <c r="F288" s="177" t="str">
        <f t="shared" ca="1" si="43"/>
        <v>고운말 바른말 쉬운말 광(1): 2015.09.15.(화) 게시예정</v>
      </c>
      <c r="G288" s="26">
        <f t="shared" si="48"/>
        <v>281</v>
      </c>
      <c r="H288" s="29">
        <f t="shared" si="49"/>
        <v>1</v>
      </c>
      <c r="I288" s="18">
        <f>I287+1</f>
        <v>42262</v>
      </c>
      <c r="J288" s="23" t="s">
        <v>1758</v>
      </c>
      <c r="K288" s="23" t="str">
        <f>IF(ISBLANK(J288),"",CONCATENATE(J288,".hwp"))</f>
        <v>고운말 바른말 쉬운말 광(1).hwp</v>
      </c>
      <c r="L288" s="32"/>
      <c r="M288" s="20"/>
      <c r="N288" s="5"/>
      <c r="O288" s="5"/>
      <c r="P288" s="5"/>
      <c r="Q288" s="5"/>
      <c r="R288" s="5"/>
      <c r="S288" s="5"/>
      <c r="T288" s="5"/>
      <c r="U288" s="34"/>
      <c r="V288" s="20"/>
      <c r="W288" s="34"/>
      <c r="X288" s="20"/>
      <c r="Y288" s="5"/>
      <c r="Z288" s="5"/>
      <c r="AA288" s="5"/>
      <c r="AB288" s="5"/>
      <c r="AC288" s="34"/>
      <c r="AD288" s="34"/>
      <c r="AE288" s="152" t="str">
        <f t="shared" si="50"/>
        <v/>
      </c>
      <c r="AF288" s="53" t="str">
        <f t="shared" ca="1" si="44"/>
        <v>X</v>
      </c>
      <c r="AG288" s="56" t="str">
        <f t="shared" si="45"/>
        <v>지은이 찾을 수 없음</v>
      </c>
      <c r="AH288" s="55"/>
      <c r="AI288" s="39"/>
      <c r="AJ288" s="61"/>
      <c r="AK288" s="181" t="s">
        <v>2830</v>
      </c>
      <c r="AL288" s="55" t="str">
        <f t="shared" si="46"/>
        <v>O</v>
      </c>
      <c r="AM288" s="47"/>
      <c r="AN288" s="47"/>
      <c r="AO288" s="47"/>
      <c r="AP288" s="44"/>
    </row>
    <row r="289" spans="1:42" ht="18" customHeight="1" x14ac:dyDescent="0.3">
      <c r="A289" s="13">
        <f t="shared" si="47"/>
        <v>0</v>
      </c>
      <c r="B289" s="120">
        <f t="shared" si="41"/>
        <v>1</v>
      </c>
      <c r="C289" s="55" t="str">
        <f t="shared" si="42"/>
        <v>2015.09.15</v>
      </c>
      <c r="D289" s="47"/>
      <c r="E289" s="172"/>
      <c r="F289" s="177" t="str">
        <f t="shared" ca="1" si="43"/>
        <v>고사성어: 2015.09.15.(화) 게시예정</v>
      </c>
      <c r="G289" s="26">
        <f t="shared" si="48"/>
        <v>282</v>
      </c>
      <c r="H289" s="29">
        <f t="shared" si="49"/>
        <v>2</v>
      </c>
      <c r="I289" s="18">
        <f>I288</f>
        <v>42262</v>
      </c>
      <c r="J289" s="23" t="s">
        <v>1759</v>
      </c>
      <c r="K289" s="23" t="str">
        <f>IF(ISBLANK(J289),"",CONCATENATE(J289,".hwp"))</f>
        <v>고사성어.hwp</v>
      </c>
      <c r="L289" s="32" t="s">
        <v>1760</v>
      </c>
      <c r="M289" s="20"/>
      <c r="N289" s="5"/>
      <c r="O289" s="5"/>
      <c r="P289" s="5"/>
      <c r="Q289" s="5"/>
      <c r="R289" s="5"/>
      <c r="S289" s="5"/>
      <c r="T289" s="5"/>
      <c r="U289" s="34"/>
      <c r="V289" s="20"/>
      <c r="W289" s="34"/>
      <c r="X289" s="20"/>
      <c r="Y289" s="5"/>
      <c r="Z289" s="5"/>
      <c r="AA289" s="5"/>
      <c r="AB289" s="5"/>
      <c r="AC289" s="34"/>
      <c r="AD289" s="34"/>
      <c r="AE289" s="152" t="str">
        <f t="shared" si="50"/>
        <v/>
      </c>
      <c r="AF289" s="53" t="str">
        <f t="shared" ca="1" si="44"/>
        <v>X</v>
      </c>
      <c r="AG289" s="56" t="str">
        <f t="shared" si="45"/>
        <v>미확인</v>
      </c>
      <c r="AH289" s="55"/>
      <c r="AI289" s="39"/>
      <c r="AJ289" s="61"/>
      <c r="AK289" s="181"/>
      <c r="AL289" s="55" t="str">
        <f t="shared" si="46"/>
        <v>O</v>
      </c>
      <c r="AM289" s="47"/>
      <c r="AN289" s="47"/>
      <c r="AO289" s="47"/>
      <c r="AP289" s="44"/>
    </row>
    <row r="290" spans="1:42" ht="18" customHeight="1" x14ac:dyDescent="0.3">
      <c r="A290" s="13">
        <f t="shared" si="47"/>
        <v>0</v>
      </c>
      <c r="B290" s="120">
        <f t="shared" si="41"/>
        <v>1</v>
      </c>
      <c r="C290" s="55" t="str">
        <f t="shared" si="42"/>
        <v>2015.09.15</v>
      </c>
      <c r="D290" s="47"/>
      <c r="E290" s="172"/>
      <c r="F290" s="177" t="str">
        <f t="shared" ca="1" si="43"/>
        <v>고려대학교 한국어 말모둠1 설계 및 구성: 2015.09.15.(화) 게시예정</v>
      </c>
      <c r="G290" s="26">
        <f t="shared" si="48"/>
        <v>283</v>
      </c>
      <c r="H290" s="29">
        <f t="shared" si="49"/>
        <v>3</v>
      </c>
      <c r="I290" s="18">
        <f>I289</f>
        <v>42262</v>
      </c>
      <c r="J290" s="23" t="s">
        <v>1761</v>
      </c>
      <c r="K290" s="23" t="s">
        <v>1762</v>
      </c>
      <c r="L290" s="32" t="s">
        <v>1763</v>
      </c>
      <c r="M290" s="20" t="s">
        <v>1764</v>
      </c>
      <c r="N290" s="5"/>
      <c r="O290" s="5"/>
      <c r="P290" s="5"/>
      <c r="Q290" s="5"/>
      <c r="R290" s="5"/>
      <c r="S290" s="5"/>
      <c r="T290" s="5"/>
      <c r="U290" s="34"/>
      <c r="V290" s="20"/>
      <c r="W290" s="34"/>
      <c r="X290" s="20"/>
      <c r="Y290" s="5"/>
      <c r="Z290" s="5"/>
      <c r="AA290" s="5"/>
      <c r="AB290" s="5"/>
      <c r="AC290" s="34"/>
      <c r="AD290" s="34"/>
      <c r="AE290" s="152">
        <f t="shared" si="50"/>
        <v>2</v>
      </c>
      <c r="AF290" s="53" t="str">
        <f t="shared" ca="1" si="44"/>
        <v>X</v>
      </c>
      <c r="AG290" s="56" t="str">
        <f t="shared" si="45"/>
        <v>미확인</v>
      </c>
      <c r="AH290" s="55"/>
      <c r="AI290" s="39"/>
      <c r="AJ290" s="61"/>
      <c r="AK290" s="181"/>
      <c r="AL290" s="55" t="str">
        <f t="shared" si="46"/>
        <v>O</v>
      </c>
      <c r="AM290" s="47"/>
      <c r="AN290" s="47"/>
      <c r="AO290" s="47"/>
      <c r="AP290" s="44"/>
    </row>
    <row r="291" spans="1:42" ht="18" customHeight="1" x14ac:dyDescent="0.3">
      <c r="A291" s="13">
        <f t="shared" si="47"/>
        <v>0</v>
      </c>
      <c r="B291" s="120">
        <f t="shared" si="41"/>
        <v>1</v>
      </c>
      <c r="C291" s="55" t="str">
        <f t="shared" si="42"/>
        <v>2015.09.15</v>
      </c>
      <c r="D291" s="47"/>
      <c r="E291" s="172"/>
      <c r="F291" s="177" t="str">
        <f t="shared" ca="1" si="43"/>
        <v>고대국어의 단모음화에 대하여: 2015.09.15.(화) 게시예정</v>
      </c>
      <c r="G291" s="26">
        <f t="shared" si="48"/>
        <v>284</v>
      </c>
      <c r="H291" s="29">
        <f t="shared" si="49"/>
        <v>4</v>
      </c>
      <c r="I291" s="18">
        <f>I290</f>
        <v>42262</v>
      </c>
      <c r="J291" s="23" t="s">
        <v>1765</v>
      </c>
      <c r="K291" s="23" t="str">
        <f t="shared" ref="K291:K296" si="51">IF(ISBLANK(J291),"",CONCATENATE(J291,".hwp"))</f>
        <v>고대국어의 단모음화에 대하여.hwp</v>
      </c>
      <c r="L291" s="32"/>
      <c r="M291" s="20"/>
      <c r="N291" s="5" t="s">
        <v>1766</v>
      </c>
      <c r="O291" s="5"/>
      <c r="P291" s="5"/>
      <c r="Q291" s="5"/>
      <c r="R291" s="5"/>
      <c r="S291" s="5"/>
      <c r="T291" s="5"/>
      <c r="U291" s="34"/>
      <c r="V291" s="20"/>
      <c r="W291" s="34"/>
      <c r="X291" s="20"/>
      <c r="Y291" s="5"/>
      <c r="Z291" s="5"/>
      <c r="AA291" s="5"/>
      <c r="AB291" s="5"/>
      <c r="AC291" s="34"/>
      <c r="AD291" s="34"/>
      <c r="AE291" s="152" t="str">
        <f t="shared" si="50"/>
        <v/>
      </c>
      <c r="AF291" s="53" t="str">
        <f t="shared" ca="1" si="44"/>
        <v>X</v>
      </c>
      <c r="AG291" s="56" t="str">
        <f t="shared" si="45"/>
        <v>미확인</v>
      </c>
      <c r="AH291" s="55"/>
      <c r="AI291" s="39"/>
      <c r="AJ291" s="61"/>
      <c r="AK291" s="181"/>
      <c r="AL291" s="55" t="str">
        <f t="shared" si="46"/>
        <v>O</v>
      </c>
      <c r="AM291" s="47"/>
      <c r="AN291" s="47"/>
      <c r="AO291" s="47"/>
      <c r="AP291" s="44"/>
    </row>
    <row r="292" spans="1:42" ht="18" customHeight="1" x14ac:dyDescent="0.3">
      <c r="A292" s="13">
        <f t="shared" si="47"/>
        <v>0</v>
      </c>
      <c r="B292" s="120">
        <f t="shared" si="41"/>
        <v>1</v>
      </c>
      <c r="C292" s="55" t="str">
        <f t="shared" si="42"/>
        <v>2015.09.16</v>
      </c>
      <c r="D292" s="47"/>
      <c r="E292" s="172"/>
      <c r="F292" s="177" t="str">
        <f t="shared" ca="1" si="43"/>
        <v>경음의 형태 음소론적 연구: 2015.09.16.(수) 게시예정</v>
      </c>
      <c r="G292" s="26">
        <f t="shared" si="48"/>
        <v>285</v>
      </c>
      <c r="H292" s="29">
        <f t="shared" si="49"/>
        <v>1</v>
      </c>
      <c r="I292" s="18">
        <f>I291+1</f>
        <v>42263</v>
      </c>
      <c r="J292" s="23" t="s">
        <v>1767</v>
      </c>
      <c r="K292" s="23" t="str">
        <f t="shared" si="51"/>
        <v>경음의 형태 음소론적 연구.hwp</v>
      </c>
      <c r="L292" s="32" t="s">
        <v>1747</v>
      </c>
      <c r="M292" s="20"/>
      <c r="N292" s="5"/>
      <c r="O292" s="5"/>
      <c r="P292" s="5"/>
      <c r="Q292" s="5"/>
      <c r="R292" s="5"/>
      <c r="S292" s="5"/>
      <c r="T292" s="5"/>
      <c r="U292" s="34"/>
      <c r="V292" s="20"/>
      <c r="W292" s="34"/>
      <c r="X292" s="20"/>
      <c r="Y292" s="5"/>
      <c r="Z292" s="5"/>
      <c r="AA292" s="5"/>
      <c r="AB292" s="5"/>
      <c r="AC292" s="34"/>
      <c r="AD292" s="34"/>
      <c r="AE292" s="152" t="str">
        <f t="shared" si="50"/>
        <v/>
      </c>
      <c r="AF292" s="53" t="str">
        <f t="shared" ca="1" si="44"/>
        <v>X</v>
      </c>
      <c r="AG292" s="56" t="str">
        <f t="shared" si="45"/>
        <v>미확인</v>
      </c>
      <c r="AH292" s="55"/>
      <c r="AI292" s="39"/>
      <c r="AJ292" s="61"/>
      <c r="AK292" s="181"/>
      <c r="AL292" s="55" t="str">
        <f t="shared" si="46"/>
        <v>O</v>
      </c>
      <c r="AM292" s="47"/>
      <c r="AN292" s="47"/>
      <c r="AO292" s="47"/>
      <c r="AP292" s="44"/>
    </row>
    <row r="293" spans="1:42" ht="18" customHeight="1" x14ac:dyDescent="0.3">
      <c r="A293" s="13">
        <f t="shared" si="47"/>
        <v>0</v>
      </c>
      <c r="B293" s="120">
        <f t="shared" si="41"/>
        <v>1</v>
      </c>
      <c r="C293" s="55" t="str">
        <f t="shared" si="42"/>
        <v>2015.09.16</v>
      </c>
      <c r="D293" s="47"/>
      <c r="E293" s="172"/>
      <c r="F293" s="177" t="str">
        <f t="shared" ca="1" si="43"/>
        <v>경음의 형성: 2015.09.16.(수) 게시예정</v>
      </c>
      <c r="G293" s="26">
        <f t="shared" si="48"/>
        <v>286</v>
      </c>
      <c r="H293" s="29">
        <f t="shared" si="49"/>
        <v>2</v>
      </c>
      <c r="I293" s="18">
        <f>I292</f>
        <v>42263</v>
      </c>
      <c r="J293" s="23" t="s">
        <v>1768</v>
      </c>
      <c r="K293" s="23" t="str">
        <f t="shared" si="51"/>
        <v>경음의 형성.hwp</v>
      </c>
      <c r="L293" s="32"/>
      <c r="M293" s="20"/>
      <c r="N293" s="5"/>
      <c r="O293" s="5"/>
      <c r="P293" s="5"/>
      <c r="Q293" s="5"/>
      <c r="R293" s="5"/>
      <c r="S293" s="5"/>
      <c r="T293" s="5"/>
      <c r="U293" s="34"/>
      <c r="V293" s="20"/>
      <c r="W293" s="34"/>
      <c r="X293" s="20"/>
      <c r="Y293" s="5"/>
      <c r="Z293" s="5"/>
      <c r="AA293" s="5"/>
      <c r="AB293" s="5"/>
      <c r="AC293" s="34" t="s">
        <v>1770</v>
      </c>
      <c r="AD293" s="34"/>
      <c r="AE293" s="152" t="str">
        <f t="shared" si="50"/>
        <v/>
      </c>
      <c r="AF293" s="53" t="str">
        <f t="shared" ca="1" si="44"/>
        <v>X</v>
      </c>
      <c r="AG293" s="56" t="str">
        <f t="shared" si="45"/>
        <v>미확인</v>
      </c>
      <c r="AH293" s="55"/>
      <c r="AI293" s="39"/>
      <c r="AJ293" s="61"/>
      <c r="AK293" s="181"/>
      <c r="AL293" s="55" t="str">
        <f t="shared" si="46"/>
        <v>O</v>
      </c>
      <c r="AM293" s="47"/>
      <c r="AN293" s="47"/>
      <c r="AO293" s="47"/>
      <c r="AP293" s="44"/>
    </row>
    <row r="294" spans="1:42" ht="18" customHeight="1" x14ac:dyDescent="0.3">
      <c r="A294" s="13">
        <f t="shared" si="47"/>
        <v>0</v>
      </c>
      <c r="B294" s="120">
        <f t="shared" si="41"/>
        <v>1</v>
      </c>
      <c r="C294" s="55" t="str">
        <f t="shared" si="42"/>
        <v>2015.09.16</v>
      </c>
      <c r="D294" s="47"/>
      <c r="E294" s="172"/>
      <c r="F294" s="177" t="str">
        <f t="shared" ca="1" si="43"/>
        <v>경음의 무게에 대하여: 2015.09.16.(수) 게시예정</v>
      </c>
      <c r="G294" s="26">
        <f t="shared" si="48"/>
        <v>287</v>
      </c>
      <c r="H294" s="29">
        <f t="shared" si="49"/>
        <v>3</v>
      </c>
      <c r="I294" s="18">
        <f>I293</f>
        <v>42263</v>
      </c>
      <c r="J294" s="23" t="s">
        <v>1771</v>
      </c>
      <c r="K294" s="23" t="str">
        <f t="shared" si="51"/>
        <v>경음의 무게에 대하여.hwp</v>
      </c>
      <c r="L294" s="32"/>
      <c r="M294" s="20"/>
      <c r="N294" s="5"/>
      <c r="O294" s="5"/>
      <c r="P294" s="5"/>
      <c r="Q294" s="5"/>
      <c r="R294" s="5"/>
      <c r="S294" s="5"/>
      <c r="T294" s="5"/>
      <c r="U294" s="34"/>
      <c r="V294" s="20"/>
      <c r="W294" s="34" t="s">
        <v>1772</v>
      </c>
      <c r="X294" s="20"/>
      <c r="Y294" s="5"/>
      <c r="Z294" s="5"/>
      <c r="AA294" s="5"/>
      <c r="AB294" s="5"/>
      <c r="AC294" s="34"/>
      <c r="AD294" s="34"/>
      <c r="AE294" s="152" t="str">
        <f t="shared" si="50"/>
        <v/>
      </c>
      <c r="AF294" s="53" t="str">
        <f t="shared" ca="1" si="44"/>
        <v>X</v>
      </c>
      <c r="AG294" s="56" t="str">
        <f t="shared" si="45"/>
        <v>미확인</v>
      </c>
      <c r="AH294" s="55"/>
      <c r="AI294" s="39"/>
      <c r="AJ294" s="61"/>
      <c r="AK294" s="181"/>
      <c r="AL294" s="55" t="str">
        <f t="shared" si="46"/>
        <v>O</v>
      </c>
      <c r="AM294" s="47"/>
      <c r="AN294" s="47"/>
      <c r="AO294" s="47"/>
      <c r="AP294" s="44"/>
    </row>
    <row r="295" spans="1:42" ht="18" customHeight="1" x14ac:dyDescent="0.3">
      <c r="A295" s="13">
        <f t="shared" si="47"/>
        <v>0</v>
      </c>
      <c r="B295" s="120">
        <f t="shared" si="41"/>
        <v>1</v>
      </c>
      <c r="C295" s="55" t="str">
        <f t="shared" si="42"/>
        <v>2015.09.16</v>
      </c>
      <c r="D295" s="47"/>
      <c r="E295" s="172"/>
      <c r="F295" s="177" t="str">
        <f t="shared" ca="1" si="43"/>
        <v>격조사 생략에 대한 고찰: 2015.09.16.(수) 게시예정</v>
      </c>
      <c r="G295" s="26">
        <f t="shared" si="48"/>
        <v>288</v>
      </c>
      <c r="H295" s="29">
        <f t="shared" si="49"/>
        <v>4</v>
      </c>
      <c r="I295" s="18">
        <f>I294</f>
        <v>42263</v>
      </c>
      <c r="J295" s="23" t="s">
        <v>1774</v>
      </c>
      <c r="K295" s="23" t="str">
        <f t="shared" si="51"/>
        <v>격조사 생략에 대한 고찰.hwp</v>
      </c>
      <c r="L295" s="32"/>
      <c r="M295" s="20"/>
      <c r="N295" s="5"/>
      <c r="O295" s="5"/>
      <c r="P295" s="5"/>
      <c r="Q295" s="5"/>
      <c r="R295" s="5"/>
      <c r="S295" s="5"/>
      <c r="T295" s="5"/>
      <c r="U295" s="34"/>
      <c r="V295" s="20"/>
      <c r="W295" s="34"/>
      <c r="X295" s="20"/>
      <c r="Y295" s="5" t="s">
        <v>1773</v>
      </c>
      <c r="Z295" s="5"/>
      <c r="AA295" s="5"/>
      <c r="AB295" s="5"/>
      <c r="AC295" s="34" t="s">
        <v>1769</v>
      </c>
      <c r="AD295" s="34"/>
      <c r="AE295" s="152">
        <f t="shared" si="50"/>
        <v>2</v>
      </c>
      <c r="AF295" s="53" t="str">
        <f t="shared" ca="1" si="44"/>
        <v>X</v>
      </c>
      <c r="AG295" s="56" t="str">
        <f t="shared" si="45"/>
        <v>미확인</v>
      </c>
      <c r="AH295" s="55"/>
      <c r="AI295" s="39"/>
      <c r="AJ295" s="61"/>
      <c r="AK295" s="181"/>
      <c r="AL295" s="55" t="str">
        <f t="shared" si="46"/>
        <v>O</v>
      </c>
      <c r="AM295" s="47"/>
      <c r="AN295" s="47"/>
      <c r="AO295" s="47"/>
      <c r="AP295" s="44"/>
    </row>
    <row r="296" spans="1:42" ht="18" customHeight="1" x14ac:dyDescent="0.3">
      <c r="A296" s="13">
        <f t="shared" si="47"/>
        <v>0</v>
      </c>
      <c r="B296" s="120">
        <f t="shared" si="41"/>
        <v>1</v>
      </c>
      <c r="C296" s="55" t="str">
        <f t="shared" si="42"/>
        <v>2015.09.17</v>
      </c>
      <c r="D296" s="47"/>
      <c r="E296" s="172"/>
      <c r="F296" s="177" t="str">
        <f t="shared" ca="1" si="43"/>
        <v>격교체 구문에 대한 연구: 2015.09.17.(목) 게시예정</v>
      </c>
      <c r="G296" s="26">
        <f t="shared" si="48"/>
        <v>289</v>
      </c>
      <c r="H296" s="29">
        <f t="shared" si="49"/>
        <v>1</v>
      </c>
      <c r="I296" s="18">
        <f>I295+1</f>
        <v>42264</v>
      </c>
      <c r="J296" s="23" t="s">
        <v>1775</v>
      </c>
      <c r="K296" s="23" t="str">
        <f t="shared" si="51"/>
        <v>격교체 구문에 대한 연구.hwp</v>
      </c>
      <c r="L296" s="32" t="s">
        <v>1776</v>
      </c>
      <c r="M296" s="20"/>
      <c r="N296" s="5"/>
      <c r="O296" s="5"/>
      <c r="P296" s="5"/>
      <c r="Q296" s="5"/>
      <c r="R296" s="5"/>
      <c r="S296" s="5"/>
      <c r="T296" s="5"/>
      <c r="U296" s="34"/>
      <c r="V296" s="20"/>
      <c r="W296" s="34"/>
      <c r="X296" s="20"/>
      <c r="Y296" s="5"/>
      <c r="Z296" s="5"/>
      <c r="AA296" s="5"/>
      <c r="AB296" s="5"/>
      <c r="AC296" s="34"/>
      <c r="AD296" s="34"/>
      <c r="AE296" s="152" t="str">
        <f t="shared" si="50"/>
        <v/>
      </c>
      <c r="AF296" s="53" t="str">
        <f t="shared" ca="1" si="44"/>
        <v>X</v>
      </c>
      <c r="AG296" s="56" t="str">
        <f t="shared" si="45"/>
        <v>미확인</v>
      </c>
      <c r="AH296" s="55"/>
      <c r="AI296" s="39"/>
      <c r="AJ296" s="61"/>
      <c r="AK296" s="181"/>
      <c r="AL296" s="55" t="str">
        <f t="shared" si="46"/>
        <v>O</v>
      </c>
      <c r="AM296" s="47"/>
      <c r="AN296" s="47"/>
      <c r="AO296" s="47"/>
      <c r="AP296" s="44"/>
    </row>
    <row r="297" spans="1:42" ht="18" customHeight="1" x14ac:dyDescent="0.3">
      <c r="A297" s="13">
        <f t="shared" si="47"/>
        <v>0</v>
      </c>
      <c r="B297" s="120">
        <f t="shared" si="41"/>
        <v>1</v>
      </c>
      <c r="C297" s="55" t="str">
        <f t="shared" si="42"/>
        <v>2015.09.17</v>
      </c>
      <c r="D297" s="47"/>
      <c r="E297" s="172"/>
      <c r="F297" s="177" t="str">
        <f t="shared" ca="1" si="43"/>
        <v>개화기 번역 문체 연구: 2015.09.17.(목) 게시예정</v>
      </c>
      <c r="G297" s="26">
        <f t="shared" si="48"/>
        <v>290</v>
      </c>
      <c r="H297" s="29">
        <f t="shared" si="49"/>
        <v>2</v>
      </c>
      <c r="I297" s="18">
        <f>I296</f>
        <v>42264</v>
      </c>
      <c r="J297" s="23" t="s">
        <v>1777</v>
      </c>
      <c r="K297" s="23" t="s">
        <v>1778</v>
      </c>
      <c r="L297" s="32" t="s">
        <v>1779</v>
      </c>
      <c r="M297" s="20"/>
      <c r="N297" s="5"/>
      <c r="O297" s="5"/>
      <c r="P297" s="5"/>
      <c r="Q297" s="5"/>
      <c r="R297" s="5"/>
      <c r="S297" s="5"/>
      <c r="T297" s="5"/>
      <c r="U297" s="34"/>
      <c r="V297" s="20"/>
      <c r="W297" s="34"/>
      <c r="X297" s="20"/>
      <c r="Y297" s="5"/>
      <c r="Z297" s="5"/>
      <c r="AA297" s="5"/>
      <c r="AB297" s="5"/>
      <c r="AC297" s="34"/>
      <c r="AD297" s="34"/>
      <c r="AE297" s="152" t="str">
        <f t="shared" si="50"/>
        <v/>
      </c>
      <c r="AF297" s="53" t="str">
        <f t="shared" ca="1" si="44"/>
        <v>X</v>
      </c>
      <c r="AG297" s="56" t="str">
        <f t="shared" si="45"/>
        <v>미확인</v>
      </c>
      <c r="AH297" s="55"/>
      <c r="AI297" s="39"/>
      <c r="AJ297" s="61"/>
      <c r="AK297" s="181"/>
      <c r="AL297" s="55" t="str">
        <f t="shared" si="46"/>
        <v>O</v>
      </c>
      <c r="AM297" s="47"/>
      <c r="AN297" s="47"/>
      <c r="AO297" s="47"/>
      <c r="AP297" s="44"/>
    </row>
    <row r="298" spans="1:42" ht="18" customHeight="1" x14ac:dyDescent="0.3">
      <c r="A298" s="13">
        <f t="shared" si="47"/>
        <v>0</v>
      </c>
      <c r="B298" s="120">
        <f t="shared" si="41"/>
        <v>1</v>
      </c>
      <c r="C298" s="55" t="str">
        <f t="shared" si="42"/>
        <v>2015.09.17</v>
      </c>
      <c r="D298" s="47"/>
      <c r="E298" s="172"/>
      <c r="F298" s="177" t="str">
        <f t="shared" ca="1" si="43"/>
        <v>&lt;자료&gt; 개정된 북한 '조선말 띄어쓰기' 규범: 2015.09.17.(목) 게시예정</v>
      </c>
      <c r="G298" s="26">
        <f t="shared" si="48"/>
        <v>291</v>
      </c>
      <c r="H298" s="29">
        <f t="shared" si="49"/>
        <v>3</v>
      </c>
      <c r="I298" s="18">
        <f>I297</f>
        <v>42264</v>
      </c>
      <c r="J298" s="23" t="s">
        <v>1781</v>
      </c>
      <c r="K298" s="23" t="s">
        <v>1782</v>
      </c>
      <c r="L298" s="32"/>
      <c r="M298" s="20"/>
      <c r="N298" s="5"/>
      <c r="O298" s="5"/>
      <c r="P298" s="5"/>
      <c r="Q298" s="5"/>
      <c r="R298" s="5"/>
      <c r="S298" s="5"/>
      <c r="T298" s="5"/>
      <c r="U298" s="34"/>
      <c r="V298" s="20"/>
      <c r="W298" s="34"/>
      <c r="X298" s="20"/>
      <c r="Y298" s="5" t="s">
        <v>1780</v>
      </c>
      <c r="Z298" s="5"/>
      <c r="AA298" s="5"/>
      <c r="AB298" s="5"/>
      <c r="AC298" s="34"/>
      <c r="AD298" s="34"/>
      <c r="AE298" s="152" t="str">
        <f t="shared" si="50"/>
        <v/>
      </c>
      <c r="AF298" s="53" t="str">
        <f t="shared" ca="1" si="44"/>
        <v>X</v>
      </c>
      <c r="AG298" s="56" t="str">
        <f t="shared" si="45"/>
        <v>미확인</v>
      </c>
      <c r="AH298" s="55"/>
      <c r="AI298" s="39"/>
      <c r="AJ298" s="61"/>
      <c r="AK298" s="181"/>
      <c r="AL298" s="55" t="str">
        <f t="shared" si="46"/>
        <v>O</v>
      </c>
      <c r="AM298" s="47"/>
      <c r="AN298" s="47"/>
      <c r="AO298" s="47"/>
      <c r="AP298" s="44"/>
    </row>
    <row r="299" spans="1:42" ht="18" customHeight="1" x14ac:dyDescent="0.3">
      <c r="A299" s="13">
        <f t="shared" si="47"/>
        <v>0</v>
      </c>
      <c r="B299" s="120">
        <f t="shared" si="41"/>
        <v>1</v>
      </c>
      <c r="C299" s="55" t="str">
        <f t="shared" si="42"/>
        <v>2015.09.17</v>
      </c>
      <c r="D299" s="47"/>
      <c r="E299" s="172"/>
      <c r="F299" s="177" t="str">
        <f t="shared" ca="1" si="43"/>
        <v>21세기의 사전과 국어 교육: 2015.09.17.(목) 게시예정</v>
      </c>
      <c r="G299" s="26">
        <f t="shared" si="48"/>
        <v>292</v>
      </c>
      <c r="H299" s="29">
        <f t="shared" si="49"/>
        <v>4</v>
      </c>
      <c r="I299" s="18">
        <f>I298</f>
        <v>42264</v>
      </c>
      <c r="J299" s="23" t="s">
        <v>1784</v>
      </c>
      <c r="K299" s="23" t="str">
        <f>IF(ISBLANK(J299),"",CONCATENATE(J299,".hwp"))</f>
        <v>21세기의 사전과 국어 교육.hwp</v>
      </c>
      <c r="L299" s="32"/>
      <c r="M299" s="20"/>
      <c r="N299" s="5"/>
      <c r="O299" s="5"/>
      <c r="P299" s="5"/>
      <c r="Q299" s="5"/>
      <c r="R299" s="5"/>
      <c r="S299" s="5"/>
      <c r="T299" s="5"/>
      <c r="U299" s="34" t="s">
        <v>1783</v>
      </c>
      <c r="V299" s="20"/>
      <c r="W299" s="34"/>
      <c r="X299" s="20"/>
      <c r="Y299" s="5"/>
      <c r="Z299" s="5"/>
      <c r="AA299" s="5"/>
      <c r="AB299" s="5"/>
      <c r="AC299" s="34"/>
      <c r="AD299" s="34"/>
      <c r="AE299" s="152" t="str">
        <f t="shared" si="50"/>
        <v/>
      </c>
      <c r="AF299" s="53" t="str">
        <f t="shared" ca="1" si="44"/>
        <v>X</v>
      </c>
      <c r="AG299" s="56" t="str">
        <f t="shared" si="45"/>
        <v>미확인</v>
      </c>
      <c r="AH299" s="55"/>
      <c r="AI299" s="39"/>
      <c r="AJ299" s="61"/>
      <c r="AK299" s="181"/>
      <c r="AL299" s="55" t="str">
        <f t="shared" si="46"/>
        <v>O</v>
      </c>
      <c r="AM299" s="47"/>
      <c r="AN299" s="47"/>
      <c r="AO299" s="47"/>
      <c r="AP299" s="44"/>
    </row>
    <row r="300" spans="1:42" ht="18" customHeight="1" x14ac:dyDescent="0.3">
      <c r="A300" s="13">
        <f t="shared" si="47"/>
        <v>0</v>
      </c>
      <c r="B300" s="120">
        <f t="shared" si="41"/>
        <v>1</v>
      </c>
      <c r="C300" s="55" t="str">
        <f t="shared" si="42"/>
        <v>2015.09.18</v>
      </c>
      <c r="D300" s="47"/>
      <c r="E300" s="172"/>
      <c r="F300" s="177" t="str">
        <f t="shared" ca="1" si="43"/>
        <v>21세기 국어 문장 의미 연구의 방향: 2015.09.18.(금) 게시예정</v>
      </c>
      <c r="G300" s="26">
        <f t="shared" si="48"/>
        <v>293</v>
      </c>
      <c r="H300" s="29">
        <f t="shared" si="49"/>
        <v>1</v>
      </c>
      <c r="I300" s="18">
        <f>I299+1</f>
        <v>42265</v>
      </c>
      <c r="J300" s="23" t="s">
        <v>1785</v>
      </c>
      <c r="K300" s="23" t="str">
        <f>IF(ISBLANK(J300),"",CONCATENATE(J300,".hwp"))</f>
        <v>21세기 국어 문장 의미 연구의 방향.hwp</v>
      </c>
      <c r="L300" s="32"/>
      <c r="M300" s="20"/>
      <c r="N300" s="5"/>
      <c r="O300" s="5"/>
      <c r="P300" s="5"/>
      <c r="Q300" s="5"/>
      <c r="R300" s="5" t="s">
        <v>1786</v>
      </c>
      <c r="S300" s="5"/>
      <c r="T300" s="5"/>
      <c r="U300" s="34"/>
      <c r="V300" s="20"/>
      <c r="W300" s="34"/>
      <c r="X300" s="20"/>
      <c r="Y300" s="5"/>
      <c r="Z300" s="5"/>
      <c r="AA300" s="5"/>
      <c r="AB300" s="5"/>
      <c r="AC300" s="34"/>
      <c r="AD300" s="34"/>
      <c r="AE300" s="152" t="str">
        <f t="shared" si="50"/>
        <v/>
      </c>
      <c r="AF300" s="53" t="str">
        <f t="shared" ca="1" si="44"/>
        <v>X</v>
      </c>
      <c r="AG300" s="56" t="str">
        <f t="shared" si="45"/>
        <v>미확인</v>
      </c>
      <c r="AH300" s="55"/>
      <c r="AI300" s="39"/>
      <c r="AJ300" s="61"/>
      <c r="AK300" s="181"/>
      <c r="AL300" s="55" t="str">
        <f t="shared" si="46"/>
        <v>O</v>
      </c>
      <c r="AM300" s="47"/>
      <c r="AN300" s="47"/>
      <c r="AO300" s="47"/>
      <c r="AP300" s="44"/>
    </row>
    <row r="301" spans="1:42" ht="18" customHeight="1" x14ac:dyDescent="0.3">
      <c r="A301" s="13">
        <f t="shared" si="47"/>
        <v>0</v>
      </c>
      <c r="B301" s="120">
        <f t="shared" si="41"/>
        <v>1</v>
      </c>
      <c r="C301" s="55" t="str">
        <f t="shared" si="42"/>
        <v>2015.09.18</v>
      </c>
      <c r="D301" s="47"/>
      <c r="E301" s="172"/>
      <c r="F301" s="177" t="str">
        <f t="shared" ca="1" si="43"/>
        <v>21세기 세종계획(1999): 2015.09.18.(금) 게시예정</v>
      </c>
      <c r="G301" s="26">
        <f t="shared" si="48"/>
        <v>294</v>
      </c>
      <c r="H301" s="29">
        <f t="shared" si="49"/>
        <v>2</v>
      </c>
      <c r="I301" s="18">
        <f>I300</f>
        <v>42265</v>
      </c>
      <c r="J301" s="23" t="s">
        <v>1787</v>
      </c>
      <c r="K301" s="23" t="s">
        <v>1788</v>
      </c>
      <c r="L301" s="32"/>
      <c r="M301" s="20"/>
      <c r="N301" s="5"/>
      <c r="O301" s="5"/>
      <c r="P301" s="5"/>
      <c r="Q301" s="5"/>
      <c r="R301" s="5"/>
      <c r="S301" s="5"/>
      <c r="T301" s="5"/>
      <c r="U301" s="34"/>
      <c r="V301" s="20"/>
      <c r="W301" s="34"/>
      <c r="X301" s="20"/>
      <c r="Y301" s="5"/>
      <c r="Z301" s="5"/>
      <c r="AA301" s="5"/>
      <c r="AB301" s="5"/>
      <c r="AC301" s="34" t="s">
        <v>1789</v>
      </c>
      <c r="AD301" s="34"/>
      <c r="AE301" s="152" t="str">
        <f t="shared" si="50"/>
        <v/>
      </c>
      <c r="AF301" s="53" t="str">
        <f t="shared" ca="1" si="44"/>
        <v>X</v>
      </c>
      <c r="AG301" s="56" t="str">
        <f t="shared" si="45"/>
        <v>미확인</v>
      </c>
      <c r="AH301" s="55"/>
      <c r="AI301" s="39"/>
      <c r="AJ301" s="61"/>
      <c r="AK301" s="181"/>
      <c r="AL301" s="55" t="str">
        <f t="shared" si="46"/>
        <v>O</v>
      </c>
      <c r="AM301" s="47"/>
      <c r="AN301" s="47"/>
      <c r="AO301" s="47"/>
      <c r="AP301" s="44"/>
    </row>
    <row r="302" spans="1:42" ht="18" customHeight="1" x14ac:dyDescent="0.3">
      <c r="A302" s="13">
        <f t="shared" si="47"/>
        <v>0</v>
      </c>
      <c r="B302" s="120">
        <f t="shared" si="41"/>
        <v>1</v>
      </c>
      <c r="C302" s="55" t="str">
        <f t="shared" si="42"/>
        <v>2015.09.18</v>
      </c>
      <c r="D302" s="47"/>
      <c r="E302" s="172"/>
      <c r="F302" s="177" t="str">
        <f t="shared" ca="1" si="43"/>
        <v>전문용어센터 운영(전문용어 표준화를 위한 기반 조성): 2015.09.18.(금) 게시예정</v>
      </c>
      <c r="G302" s="26">
        <f t="shared" si="48"/>
        <v>295</v>
      </c>
      <c r="H302" s="29">
        <f t="shared" si="49"/>
        <v>3</v>
      </c>
      <c r="I302" s="18">
        <f>I301</f>
        <v>42265</v>
      </c>
      <c r="J302" s="23" t="s">
        <v>1792</v>
      </c>
      <c r="K302" s="23" t="s">
        <v>1791</v>
      </c>
      <c r="L302" s="32"/>
      <c r="M302" s="20"/>
      <c r="N302" s="5"/>
      <c r="O302" s="5"/>
      <c r="P302" s="5"/>
      <c r="Q302" s="5"/>
      <c r="R302" s="5"/>
      <c r="S302" s="5"/>
      <c r="T302" s="5"/>
      <c r="U302" s="34"/>
      <c r="V302" s="20"/>
      <c r="W302" s="34"/>
      <c r="X302" s="20"/>
      <c r="Y302" s="5" t="s">
        <v>1790</v>
      </c>
      <c r="Z302" s="5"/>
      <c r="AA302" s="5"/>
      <c r="AB302" s="5"/>
      <c r="AC302" s="34"/>
      <c r="AD302" s="34"/>
      <c r="AE302" s="152" t="str">
        <f t="shared" si="50"/>
        <v/>
      </c>
      <c r="AF302" s="53" t="str">
        <f t="shared" ca="1" si="44"/>
        <v>X</v>
      </c>
      <c r="AG302" s="56" t="str">
        <f t="shared" si="45"/>
        <v>미확인</v>
      </c>
      <c r="AH302" s="55"/>
      <c r="AI302" s="39"/>
      <c r="AJ302" s="61"/>
      <c r="AK302" s="181"/>
      <c r="AL302" s="55" t="str">
        <f t="shared" si="46"/>
        <v>O</v>
      </c>
      <c r="AM302" s="47"/>
      <c r="AN302" s="47"/>
      <c r="AO302" s="47"/>
      <c r="AP302" s="44"/>
    </row>
    <row r="303" spans="1:42" ht="18" customHeight="1" x14ac:dyDescent="0.3">
      <c r="A303" s="13">
        <f t="shared" si="47"/>
        <v>0</v>
      </c>
      <c r="B303" s="120">
        <f t="shared" si="41"/>
        <v>1</v>
      </c>
      <c r="C303" s="55" t="str">
        <f t="shared" si="42"/>
        <v>2015.09.19</v>
      </c>
      <c r="D303" s="47"/>
      <c r="E303" s="172"/>
      <c r="F303" s="177" t="str">
        <f t="shared" ca="1" si="43"/>
        <v>1920-30년대 문학작품에 보이는 일본어 구문의 영향: 2015.09.19.(토) 게시예정</v>
      </c>
      <c r="G303" s="26">
        <f t="shared" si="48"/>
        <v>296</v>
      </c>
      <c r="H303" s="29">
        <f t="shared" si="49"/>
        <v>1</v>
      </c>
      <c r="I303" s="18">
        <f>I302+1</f>
        <v>42266</v>
      </c>
      <c r="J303" s="23" t="s">
        <v>1794</v>
      </c>
      <c r="K303" s="23" t="s">
        <v>1795</v>
      </c>
      <c r="L303" s="32"/>
      <c r="M303" s="20"/>
      <c r="N303" s="5"/>
      <c r="O303" s="5"/>
      <c r="P303" s="5"/>
      <c r="Q303" s="5"/>
      <c r="R303" s="5"/>
      <c r="S303" s="5"/>
      <c r="T303" s="5"/>
      <c r="U303" s="34"/>
      <c r="V303" s="20"/>
      <c r="W303" s="34" t="s">
        <v>1793</v>
      </c>
      <c r="X303" s="20"/>
      <c r="Y303" s="5"/>
      <c r="Z303" s="5"/>
      <c r="AA303" s="5"/>
      <c r="AB303" s="5"/>
      <c r="AC303" s="34"/>
      <c r="AD303" s="34"/>
      <c r="AE303" s="152" t="str">
        <f t="shared" si="50"/>
        <v/>
      </c>
      <c r="AF303" s="53" t="str">
        <f t="shared" ca="1" si="44"/>
        <v>X</v>
      </c>
      <c r="AG303" s="56" t="str">
        <f t="shared" si="45"/>
        <v>미확인</v>
      </c>
      <c r="AH303" s="55"/>
      <c r="AI303" s="39"/>
      <c r="AJ303" s="61"/>
      <c r="AK303" s="181"/>
      <c r="AL303" s="55" t="str">
        <f t="shared" si="46"/>
        <v>O</v>
      </c>
      <c r="AM303" s="47"/>
      <c r="AN303" s="47"/>
      <c r="AO303" s="47"/>
      <c r="AP303" s="44"/>
    </row>
    <row r="304" spans="1:42" ht="18" customHeight="1" x14ac:dyDescent="0.3">
      <c r="A304" s="13">
        <f t="shared" si="47"/>
        <v>0</v>
      </c>
      <c r="B304" s="120">
        <f t="shared" si="41"/>
        <v>1</v>
      </c>
      <c r="C304" s="55" t="str">
        <f t="shared" si="42"/>
        <v>2015.09.19</v>
      </c>
      <c r="D304" s="47"/>
      <c r="E304" s="172"/>
      <c r="F304" s="177" t="str">
        <f t="shared" ca="1" si="43"/>
        <v>17세기 국어의 정도부사 고찰: 2015.09.19.(토) 게시예정</v>
      </c>
      <c r="G304" s="26">
        <f t="shared" si="48"/>
        <v>297</v>
      </c>
      <c r="H304" s="29">
        <f t="shared" si="49"/>
        <v>2</v>
      </c>
      <c r="I304" s="18">
        <f>I303</f>
        <v>42266</v>
      </c>
      <c r="J304" s="23" t="s">
        <v>1796</v>
      </c>
      <c r="K304" s="23" t="str">
        <f>IF(ISBLANK(J304),"",CONCATENATE(J304,".hwp"))</f>
        <v>17세기 국어의 정도부사 고찰.hwp</v>
      </c>
      <c r="L304" s="32"/>
      <c r="M304" s="20"/>
      <c r="N304" s="5"/>
      <c r="O304" s="5"/>
      <c r="P304" s="5"/>
      <c r="Q304" s="5"/>
      <c r="R304" s="5"/>
      <c r="S304" s="5"/>
      <c r="T304" s="5"/>
      <c r="U304" s="34" t="s">
        <v>1797</v>
      </c>
      <c r="V304" s="20"/>
      <c r="W304" s="34"/>
      <c r="X304" s="20"/>
      <c r="Y304" s="5"/>
      <c r="Z304" s="5"/>
      <c r="AA304" s="5"/>
      <c r="AB304" s="5"/>
      <c r="AC304" s="34"/>
      <c r="AD304" s="34"/>
      <c r="AE304" s="152" t="str">
        <f t="shared" si="50"/>
        <v/>
      </c>
      <c r="AF304" s="53" t="str">
        <f t="shared" ca="1" si="44"/>
        <v>X</v>
      </c>
      <c r="AG304" s="56" t="str">
        <f t="shared" si="45"/>
        <v>미확인</v>
      </c>
      <c r="AH304" s="55"/>
      <c r="AI304" s="39"/>
      <c r="AJ304" s="61"/>
      <c r="AK304" s="181"/>
      <c r="AL304" s="55" t="str">
        <f t="shared" si="46"/>
        <v>O</v>
      </c>
      <c r="AM304" s="47"/>
      <c r="AN304" s="47"/>
      <c r="AO304" s="47"/>
      <c r="AP304" s="44"/>
    </row>
    <row r="305" spans="1:42" ht="18" customHeight="1" x14ac:dyDescent="0.3">
      <c r="A305" s="13">
        <f t="shared" si="47"/>
        <v>0</v>
      </c>
      <c r="B305" s="120">
        <f t="shared" si="41"/>
        <v>1</v>
      </c>
      <c r="C305" s="55" t="str">
        <f t="shared" si="42"/>
        <v>2015.09.19</v>
      </c>
      <c r="D305" s="47"/>
      <c r="E305" s="172"/>
      <c r="F305" s="177" t="str">
        <f t="shared" ca="1" si="43"/>
        <v>15세기 의존 명사 ‘ㄷㆍ’의 문 구성 연구: 2015.09.19.(토) 게시예정</v>
      </c>
      <c r="G305" s="26">
        <f t="shared" si="48"/>
        <v>298</v>
      </c>
      <c r="H305" s="29">
        <f t="shared" si="49"/>
        <v>3</v>
      </c>
      <c r="I305" s="18">
        <f>I304</f>
        <v>42266</v>
      </c>
      <c r="J305" s="23" t="s">
        <v>1798</v>
      </c>
      <c r="K305" s="23" t="s">
        <v>1799</v>
      </c>
      <c r="L305" s="32" t="s">
        <v>1800</v>
      </c>
      <c r="M305" s="20"/>
      <c r="N305" s="5"/>
      <c r="O305" s="5"/>
      <c r="P305" s="5"/>
      <c r="Q305" s="5"/>
      <c r="R305" s="5"/>
      <c r="S305" s="5"/>
      <c r="T305" s="5"/>
      <c r="U305" s="34"/>
      <c r="V305" s="20"/>
      <c r="W305" s="34"/>
      <c r="X305" s="20"/>
      <c r="Y305" s="5"/>
      <c r="Z305" s="5"/>
      <c r="AA305" s="5"/>
      <c r="AB305" s="5"/>
      <c r="AC305" s="34"/>
      <c r="AD305" s="34"/>
      <c r="AE305" s="152" t="str">
        <f t="shared" si="50"/>
        <v/>
      </c>
      <c r="AF305" s="53" t="str">
        <f t="shared" ca="1" si="44"/>
        <v>X</v>
      </c>
      <c r="AG305" s="56" t="str">
        <f t="shared" si="45"/>
        <v>미확인</v>
      </c>
      <c r="AH305" s="55"/>
      <c r="AI305" s="39"/>
      <c r="AJ305" s="61"/>
      <c r="AK305" s="181"/>
      <c r="AL305" s="55" t="str">
        <f t="shared" si="46"/>
        <v>O</v>
      </c>
      <c r="AM305" s="47"/>
      <c r="AN305" s="47"/>
      <c r="AO305" s="47"/>
      <c r="AP305" s="44"/>
    </row>
    <row r="306" spans="1:42" ht="18" customHeight="1" x14ac:dyDescent="0.3">
      <c r="A306" s="13">
        <f t="shared" ref="A306:A312" si="52">IF(ISBLANK(J306),"",0)</f>
        <v>0</v>
      </c>
      <c r="B306" s="120">
        <f t="shared" si="41"/>
        <v>1</v>
      </c>
      <c r="C306" s="55" t="str">
        <f t="shared" si="42"/>
        <v>2015.09.19</v>
      </c>
      <c r="D306" s="47"/>
      <c r="E306" s="172"/>
      <c r="F306" s="177" t="str">
        <f t="shared" ca="1" si="43"/>
        <v>15세기 국어의 의문법 고찰: 2015.09.19.(토) 게시예정</v>
      </c>
      <c r="G306" s="26">
        <f t="shared" si="48"/>
        <v>299</v>
      </c>
      <c r="H306" s="29">
        <f>IF(ISBLANK(J306),"",IF(AND(I305&lt;&gt;I306),1,H305+1))</f>
        <v>4</v>
      </c>
      <c r="I306" s="18">
        <f>I305</f>
        <v>42266</v>
      </c>
      <c r="J306" s="23" t="s">
        <v>1801</v>
      </c>
      <c r="K306" s="23" t="str">
        <f>IF(ISBLANK(J306),"",CONCATENATE(J306,".hwp"))</f>
        <v>15세기 국어의 의문법 고찰.hwp</v>
      </c>
      <c r="L306" s="32"/>
      <c r="M306" s="20"/>
      <c r="N306" s="5"/>
      <c r="O306" s="5"/>
      <c r="P306" s="5"/>
      <c r="Q306" s="5"/>
      <c r="R306" s="5"/>
      <c r="S306" s="5"/>
      <c r="T306" s="5" t="s">
        <v>1802</v>
      </c>
      <c r="U306" s="34"/>
      <c r="V306" s="20"/>
      <c r="W306" s="34"/>
      <c r="X306" s="20"/>
      <c r="Y306" s="5"/>
      <c r="Z306" s="5"/>
      <c r="AA306" s="5"/>
      <c r="AB306" s="5"/>
      <c r="AC306" s="34"/>
      <c r="AD306" s="34"/>
      <c r="AE306" s="152" t="str">
        <f t="shared" si="50"/>
        <v/>
      </c>
      <c r="AF306" s="53" t="str">
        <f t="shared" ca="1" si="44"/>
        <v>X</v>
      </c>
      <c r="AG306" s="56" t="str">
        <f t="shared" si="45"/>
        <v>미확인</v>
      </c>
      <c r="AH306" s="55"/>
      <c r="AI306" s="39"/>
      <c r="AJ306" s="61"/>
      <c r="AK306" s="181"/>
      <c r="AL306" s="55" t="str">
        <f t="shared" si="46"/>
        <v>O</v>
      </c>
      <c r="AM306" s="47"/>
      <c r="AN306" s="47"/>
      <c r="AO306" s="47"/>
      <c r="AP306" s="44"/>
    </row>
    <row r="307" spans="1:42" ht="18" customHeight="1" x14ac:dyDescent="0.3">
      <c r="A307" s="13">
        <f t="shared" si="52"/>
        <v>0</v>
      </c>
      <c r="B307" s="120">
        <f t="shared" si="41"/>
        <v>1</v>
      </c>
      <c r="C307" s="55" t="str">
        <f t="shared" si="42"/>
        <v>2015.09.19</v>
      </c>
      <c r="D307" s="47"/>
      <c r="E307" s="172"/>
      <c r="F307" s="177" t="str">
        <f t="shared" ca="1" si="43"/>
        <v>제134차 한국어학회 연구발표회: 2015.09.19.(토) 게시예정</v>
      </c>
      <c r="G307" s="26">
        <f t="shared" si="48"/>
        <v>300</v>
      </c>
      <c r="H307" s="29">
        <f>IF(ISBLANK(J307),"",IF(AND(I306&lt;&gt;I307),1,H306+1))</f>
        <v>5</v>
      </c>
      <c r="I307" s="18">
        <f>I306</f>
        <v>42266</v>
      </c>
      <c r="J307" s="23" t="s">
        <v>1803</v>
      </c>
      <c r="K307" s="23" t="str">
        <f>IF(ISBLANK(J307),"",CONCATENATE(J307,".hwp"))</f>
        <v>제134차 한국어학회 연구발표회.hwp</v>
      </c>
      <c r="L307" s="32"/>
      <c r="M307" s="20"/>
      <c r="N307" s="5"/>
      <c r="O307" s="5"/>
      <c r="P307" s="5"/>
      <c r="Q307" s="5"/>
      <c r="R307" s="5"/>
      <c r="S307" s="5"/>
      <c r="T307" s="5"/>
      <c r="U307" s="34"/>
      <c r="V307" s="20"/>
      <c r="W307" s="34"/>
      <c r="X307" s="20"/>
      <c r="Y307" s="5"/>
      <c r="Z307" s="5"/>
      <c r="AA307" s="5"/>
      <c r="AB307" s="5"/>
      <c r="AC307" s="34" t="s">
        <v>2320</v>
      </c>
      <c r="AD307" s="34"/>
      <c r="AE307" s="152" t="str">
        <f t="shared" si="50"/>
        <v/>
      </c>
      <c r="AF307" s="53" t="str">
        <f t="shared" ca="1" si="44"/>
        <v>X</v>
      </c>
      <c r="AG307" s="56" t="str">
        <f t="shared" si="45"/>
        <v>미확인</v>
      </c>
      <c r="AH307" s="55"/>
      <c r="AI307" s="39"/>
      <c r="AJ307" s="61"/>
      <c r="AK307" s="181"/>
      <c r="AL307" s="55" t="str">
        <f t="shared" si="46"/>
        <v>O</v>
      </c>
      <c r="AM307" s="47"/>
      <c r="AN307" s="47"/>
      <c r="AO307" s="47"/>
      <c r="AP307" s="44"/>
    </row>
    <row r="308" spans="1:42" ht="18" customHeight="1" x14ac:dyDescent="0.3">
      <c r="A308" s="13">
        <f t="shared" si="52"/>
        <v>0</v>
      </c>
      <c r="B308" s="120">
        <f t="shared" si="41"/>
        <v>1</v>
      </c>
      <c r="C308" s="55" t="str">
        <f t="shared" si="42"/>
        <v>2015.09.20</v>
      </c>
      <c r="D308" s="47"/>
      <c r="E308" s="172"/>
      <c r="F308" s="177" t="str">
        <f t="shared" ca="1" si="43"/>
        <v>제133차 한국어학회 연구발표회: 2015.09.20.(일) 게시예정</v>
      </c>
      <c r="G308" s="26">
        <f t="shared" si="48"/>
        <v>301</v>
      </c>
      <c r="H308" s="29">
        <f t="shared" si="49"/>
        <v>1</v>
      </c>
      <c r="I308" s="18">
        <f>I307+1</f>
        <v>42267</v>
      </c>
      <c r="J308" s="23" t="s">
        <v>1804</v>
      </c>
      <c r="K308" s="23" t="str">
        <f>IF(ISBLANK(J308),"",CONCATENATE(J308,".hwp"))</f>
        <v>제133차 한국어학회 연구발표회.hwp</v>
      </c>
      <c r="L308" s="32"/>
      <c r="M308" s="20"/>
      <c r="N308" s="5"/>
      <c r="O308" s="5"/>
      <c r="P308" s="5"/>
      <c r="Q308" s="5"/>
      <c r="R308" s="5"/>
      <c r="S308" s="5"/>
      <c r="T308" s="5"/>
      <c r="U308" s="34"/>
      <c r="V308" s="20"/>
      <c r="W308" s="34"/>
      <c r="X308" s="20"/>
      <c r="Y308" s="5"/>
      <c r="Z308" s="5"/>
      <c r="AA308" s="5"/>
      <c r="AB308" s="5"/>
      <c r="AC308" s="34" t="s">
        <v>2320</v>
      </c>
      <c r="AD308" s="34"/>
      <c r="AE308" s="152" t="str">
        <f t="shared" si="50"/>
        <v/>
      </c>
      <c r="AF308" s="53" t="str">
        <f t="shared" ca="1" si="44"/>
        <v>X</v>
      </c>
      <c r="AG308" s="56" t="str">
        <f t="shared" si="45"/>
        <v>미확인</v>
      </c>
      <c r="AH308" s="55"/>
      <c r="AI308" s="39"/>
      <c r="AJ308" s="61"/>
      <c r="AK308" s="181"/>
      <c r="AL308" s="55" t="str">
        <f t="shared" si="46"/>
        <v>O</v>
      </c>
      <c r="AM308" s="47"/>
      <c r="AN308" s="47"/>
      <c r="AO308" s="47"/>
      <c r="AP308" s="44"/>
    </row>
    <row r="309" spans="1:42" ht="18" customHeight="1" x14ac:dyDescent="0.3">
      <c r="A309" s="13">
        <f t="shared" si="52"/>
        <v>0</v>
      </c>
      <c r="B309" s="120">
        <f t="shared" si="41"/>
        <v>1</v>
      </c>
      <c r="C309" s="55" t="str">
        <f t="shared" si="42"/>
        <v>2015.09.20</v>
      </c>
      <c r="D309" s="47"/>
      <c r="E309" s="172"/>
      <c r="F309" s="177" t="str">
        <f t="shared" ca="1" si="43"/>
        <v>[[XP] 하-] 구성의 논리 형태와 격: 2015.09.20.(일) 게시예정</v>
      </c>
      <c r="G309" s="26">
        <f t="shared" si="48"/>
        <v>302</v>
      </c>
      <c r="H309" s="29">
        <f t="shared" si="49"/>
        <v>2</v>
      </c>
      <c r="I309" s="18">
        <f>I308</f>
        <v>42267</v>
      </c>
      <c r="J309" s="23" t="s">
        <v>1805</v>
      </c>
      <c r="K309" s="23" t="s">
        <v>1806</v>
      </c>
      <c r="L309" s="32"/>
      <c r="M309" s="20"/>
      <c r="N309" s="5"/>
      <c r="O309" s="5"/>
      <c r="P309" s="5"/>
      <c r="Q309" s="5"/>
      <c r="R309" s="5"/>
      <c r="S309" s="5"/>
      <c r="T309" s="5"/>
      <c r="U309" s="34"/>
      <c r="V309" s="20"/>
      <c r="W309" s="34"/>
      <c r="X309" s="20"/>
      <c r="Y309" s="5"/>
      <c r="Z309" s="5"/>
      <c r="AA309" s="5"/>
      <c r="AB309" s="5"/>
      <c r="AC309" s="34" t="s">
        <v>1756</v>
      </c>
      <c r="AD309" s="34"/>
      <c r="AE309" s="152" t="str">
        <f t="shared" si="50"/>
        <v/>
      </c>
      <c r="AF309" s="53" t="str">
        <f t="shared" ca="1" si="44"/>
        <v>X</v>
      </c>
      <c r="AG309" s="56" t="str">
        <f t="shared" si="45"/>
        <v>미확인</v>
      </c>
      <c r="AH309" s="55"/>
      <c r="AI309" s="39"/>
      <c r="AJ309" s="61"/>
      <c r="AK309" s="181"/>
      <c r="AL309" s="55" t="str">
        <f t="shared" si="46"/>
        <v>O</v>
      </c>
      <c r="AM309" s="47"/>
      <c r="AN309" s="47"/>
      <c r="AO309" s="47"/>
      <c r="AP309" s="44"/>
    </row>
    <row r="310" spans="1:42" ht="18" customHeight="1" x14ac:dyDescent="0.3">
      <c r="A310" s="13">
        <f t="shared" si="52"/>
        <v>0</v>
      </c>
      <c r="B310" s="120">
        <f t="shared" si="41"/>
        <v>1</v>
      </c>
      <c r="C310" s="55" t="str">
        <f t="shared" si="42"/>
        <v>2015.09.20</v>
      </c>
      <c r="D310" s="47"/>
      <c r="E310" s="172"/>
      <c r="F310" s="177" t="str">
        <f t="shared" ca="1" si="43"/>
        <v>VyV 연쇄에 대한 통시론적 연구: 2015.09.20.(일) 게시예정</v>
      </c>
      <c r="G310" s="26">
        <f t="shared" si="48"/>
        <v>303</v>
      </c>
      <c r="H310" s="29">
        <f t="shared" si="49"/>
        <v>3</v>
      </c>
      <c r="I310" s="18">
        <f>I309</f>
        <v>42267</v>
      </c>
      <c r="J310" s="23" t="s">
        <v>1808</v>
      </c>
      <c r="K310" s="23" t="s">
        <v>1807</v>
      </c>
      <c r="L310" s="32"/>
      <c r="M310" s="20"/>
      <c r="N310" s="5"/>
      <c r="O310" s="5"/>
      <c r="P310" s="5"/>
      <c r="Q310" s="5"/>
      <c r="R310" s="5"/>
      <c r="S310" s="5"/>
      <c r="T310" s="5"/>
      <c r="U310" s="34" t="s">
        <v>2832</v>
      </c>
      <c r="V310" s="20"/>
      <c r="W310" s="34"/>
      <c r="X310" s="20"/>
      <c r="Y310" s="5"/>
      <c r="Z310" s="5"/>
      <c r="AA310" s="5"/>
      <c r="AB310" s="5"/>
      <c r="AC310" s="34"/>
      <c r="AD310" s="34"/>
      <c r="AE310" s="152" t="str">
        <f t="shared" si="50"/>
        <v/>
      </c>
      <c r="AF310" s="53" t="str">
        <f t="shared" ca="1" si="44"/>
        <v>X</v>
      </c>
      <c r="AG310" s="56" t="str">
        <f t="shared" si="45"/>
        <v>미확인</v>
      </c>
      <c r="AH310" s="55"/>
      <c r="AI310" s="39"/>
      <c r="AJ310" s="61"/>
      <c r="AK310" s="181"/>
      <c r="AL310" s="55" t="str">
        <f t="shared" si="46"/>
        <v>O</v>
      </c>
      <c r="AM310" s="47"/>
      <c r="AN310" s="47"/>
      <c r="AO310" s="47"/>
      <c r="AP310" s="44"/>
    </row>
    <row r="311" spans="1:42" ht="18" customHeight="1" x14ac:dyDescent="0.3">
      <c r="A311" s="13">
        <f t="shared" si="52"/>
        <v>0</v>
      </c>
      <c r="B311" s="120">
        <f t="shared" si="41"/>
        <v>1</v>
      </c>
      <c r="C311" s="55" t="str">
        <f t="shared" si="42"/>
        <v>2015.09.20</v>
      </c>
      <c r="D311" s="47"/>
      <c r="E311" s="172"/>
      <c r="F311" s="177" t="str">
        <f t="shared" ca="1" si="43"/>
        <v>훈민정음 친제론: 2015.09.20.(일) 게시예정</v>
      </c>
      <c r="G311" s="26">
        <f t="shared" si="48"/>
        <v>304</v>
      </c>
      <c r="H311" s="29">
        <f t="shared" si="49"/>
        <v>4</v>
      </c>
      <c r="I311" s="18">
        <f>I310</f>
        <v>42267</v>
      </c>
      <c r="J311" s="24" t="s">
        <v>1814</v>
      </c>
      <c r="K311" s="23" t="str">
        <f>IF(ISBLANK(J311),"",CONCATENATE(J311,".hwp"))</f>
        <v>훈민정음 친제론.hwp</v>
      </c>
      <c r="L311" s="32"/>
      <c r="M311" s="20"/>
      <c r="N311" s="5"/>
      <c r="O311" s="5"/>
      <c r="P311" s="5"/>
      <c r="Q311" s="5"/>
      <c r="R311" s="5"/>
      <c r="S311" s="5"/>
      <c r="T311" s="5"/>
      <c r="U311" s="34" t="s">
        <v>1815</v>
      </c>
      <c r="V311" s="20"/>
      <c r="W311" s="34"/>
      <c r="X311" s="20"/>
      <c r="Y311" s="5"/>
      <c r="Z311" s="5"/>
      <c r="AA311" s="5"/>
      <c r="AB311" s="5"/>
      <c r="AC311" s="34"/>
      <c r="AD311" s="34"/>
      <c r="AE311" s="152" t="str">
        <f t="shared" si="50"/>
        <v/>
      </c>
      <c r="AF311" s="53" t="str">
        <f t="shared" ca="1" si="44"/>
        <v>X</v>
      </c>
      <c r="AG311" s="56" t="str">
        <f t="shared" si="45"/>
        <v>미확인</v>
      </c>
      <c r="AH311" s="55"/>
      <c r="AI311" s="39"/>
      <c r="AJ311" s="61"/>
      <c r="AK311" s="181"/>
      <c r="AL311" s="55" t="str">
        <f t="shared" si="46"/>
        <v>O</v>
      </c>
      <c r="AM311" s="47"/>
      <c r="AN311" s="47"/>
      <c r="AO311" s="47"/>
      <c r="AP311" s="44"/>
    </row>
    <row r="312" spans="1:42" ht="18" customHeight="1" x14ac:dyDescent="0.3">
      <c r="A312" s="13">
        <f t="shared" si="52"/>
        <v>0</v>
      </c>
      <c r="B312" s="120">
        <f t="shared" si="41"/>
        <v>1</v>
      </c>
      <c r="C312" s="55" t="str">
        <f t="shared" si="42"/>
        <v>2015.09.21</v>
      </c>
      <c r="D312" s="47"/>
      <c r="E312" s="172"/>
      <c r="F312" s="177" t="str">
        <f t="shared" ca="1" si="43"/>
        <v>훈민정음 창제에 관한 연구: 2015.09.21.(월) 게시예정</v>
      </c>
      <c r="G312" s="26">
        <f t="shared" si="48"/>
        <v>305</v>
      </c>
      <c r="H312" s="29">
        <f t="shared" si="49"/>
        <v>1</v>
      </c>
      <c r="I312" s="18">
        <f>I311+1</f>
        <v>42268</v>
      </c>
      <c r="J312" s="23" t="s">
        <v>1817</v>
      </c>
      <c r="K312" s="23" t="str">
        <f>IF(ISBLANK(J312),"",CONCATENATE(J312,".hwp"))</f>
        <v>훈민정음 창제에 관한 연구.hwp</v>
      </c>
      <c r="L312" s="32" t="s">
        <v>1818</v>
      </c>
      <c r="M312" s="20"/>
      <c r="N312" s="5"/>
      <c r="O312" s="5"/>
      <c r="P312" s="5"/>
      <c r="Q312" s="5"/>
      <c r="R312" s="5"/>
      <c r="S312" s="5"/>
      <c r="T312" s="5"/>
      <c r="U312" s="34"/>
      <c r="V312" s="20"/>
      <c r="W312" s="34"/>
      <c r="X312" s="20"/>
      <c r="Y312" s="5"/>
      <c r="Z312" s="5"/>
      <c r="AA312" s="5"/>
      <c r="AB312" s="5"/>
      <c r="AC312" s="34"/>
      <c r="AD312" s="34"/>
      <c r="AE312" s="152" t="str">
        <f t="shared" si="50"/>
        <v/>
      </c>
      <c r="AF312" s="53" t="str">
        <f t="shared" ca="1" si="44"/>
        <v>X</v>
      </c>
      <c r="AG312" s="56" t="str">
        <f t="shared" si="45"/>
        <v>미확인</v>
      </c>
      <c r="AH312" s="55"/>
      <c r="AI312" s="39"/>
      <c r="AJ312" s="61"/>
      <c r="AK312" s="181"/>
      <c r="AL312" s="55" t="str">
        <f t="shared" si="46"/>
        <v>O</v>
      </c>
      <c r="AM312" s="47"/>
      <c r="AN312" s="47"/>
      <c r="AO312" s="47"/>
      <c r="AP312" s="44"/>
    </row>
    <row r="313" spans="1:42" ht="18" customHeight="1" x14ac:dyDescent="0.3">
      <c r="A313" s="13">
        <f t="shared" si="47"/>
        <v>0</v>
      </c>
      <c r="B313" s="120">
        <f t="shared" si="41"/>
        <v>1</v>
      </c>
      <c r="C313" s="55" t="str">
        <f t="shared" si="42"/>
        <v>2015.09.21</v>
      </c>
      <c r="D313" s="47"/>
      <c r="E313" s="172"/>
      <c r="F313" s="177" t="str">
        <f t="shared" ca="1" si="43"/>
        <v>훈민정음 창제에 관련된 몇 문제: 2015.09.21.(월) 게시예정</v>
      </c>
      <c r="G313" s="26">
        <f t="shared" si="48"/>
        <v>306</v>
      </c>
      <c r="H313" s="29">
        <f t="shared" si="49"/>
        <v>2</v>
      </c>
      <c r="I313" s="18">
        <f>I312</f>
        <v>42268</v>
      </c>
      <c r="J313" s="23" t="s">
        <v>1819</v>
      </c>
      <c r="K313" s="23" t="str">
        <f>IF(ISBLANK(J313),"",CONCATENATE(J313,".hwp"))</f>
        <v>훈민정음 창제에 관련된 몇 문제.hwp</v>
      </c>
      <c r="L313" s="32"/>
      <c r="M313" s="20"/>
      <c r="N313" s="5"/>
      <c r="O313" s="5"/>
      <c r="P313" s="5"/>
      <c r="Q313" s="5"/>
      <c r="R313" s="5"/>
      <c r="S313" s="5"/>
      <c r="T313" s="5"/>
      <c r="U313" s="34" t="s">
        <v>1815</v>
      </c>
      <c r="V313" s="20"/>
      <c r="W313" s="34"/>
      <c r="X313" s="20"/>
      <c r="Y313" s="5"/>
      <c r="Z313" s="5"/>
      <c r="AA313" s="5"/>
      <c r="AB313" s="5"/>
      <c r="AC313" s="34"/>
      <c r="AD313" s="34"/>
      <c r="AE313" s="152" t="str">
        <f t="shared" si="50"/>
        <v/>
      </c>
      <c r="AF313" s="53" t="str">
        <f t="shared" ca="1" si="44"/>
        <v>X</v>
      </c>
      <c r="AG313" s="56" t="str">
        <f t="shared" si="45"/>
        <v>미확인</v>
      </c>
      <c r="AH313" s="55"/>
      <c r="AI313" s="39"/>
      <c r="AJ313" s="61"/>
      <c r="AK313" s="181"/>
      <c r="AL313" s="55" t="str">
        <f t="shared" si="46"/>
        <v>O</v>
      </c>
      <c r="AM313" s="47"/>
      <c r="AN313" s="47"/>
      <c r="AO313" s="47"/>
      <c r="AP313" s="44"/>
    </row>
    <row r="314" spans="1:42" ht="18" customHeight="1" x14ac:dyDescent="0.3">
      <c r="A314" s="13">
        <f t="shared" si="47"/>
        <v>0</v>
      </c>
      <c r="B314" s="120">
        <f t="shared" si="41"/>
        <v>1</v>
      </c>
      <c r="C314" s="55" t="str">
        <f t="shared" si="42"/>
        <v>2015.09.21</v>
      </c>
      <c r="D314" s="47"/>
      <c r="E314" s="172"/>
      <c r="F314" s="177" t="str">
        <f t="shared" ca="1" si="43"/>
        <v>훈민정음 제자 경위에 대한 새 고찰: 2015.09.21.(월) 게시예정</v>
      </c>
      <c r="G314" s="26">
        <f t="shared" si="48"/>
        <v>307</v>
      </c>
      <c r="H314" s="29">
        <f t="shared" si="49"/>
        <v>3</v>
      </c>
      <c r="I314" s="18">
        <f>I313</f>
        <v>42268</v>
      </c>
      <c r="J314" s="23" t="s">
        <v>1820</v>
      </c>
      <c r="K314" s="23" t="str">
        <f>IF(ISBLANK(J314),"",CONCATENATE(J314,".hwp"))</f>
        <v>훈민정음 제자 경위에 대한 새 고찰.hwp</v>
      </c>
      <c r="L314" s="32" t="s">
        <v>1818</v>
      </c>
      <c r="M314" s="20"/>
      <c r="N314" s="5"/>
      <c r="O314" s="5"/>
      <c r="P314" s="5"/>
      <c r="Q314" s="5"/>
      <c r="R314" s="5"/>
      <c r="S314" s="5"/>
      <c r="T314" s="5"/>
      <c r="U314" s="34"/>
      <c r="V314" s="20"/>
      <c r="W314" s="34"/>
      <c r="X314" s="20"/>
      <c r="Y314" s="5"/>
      <c r="Z314" s="5"/>
      <c r="AA314" s="5"/>
      <c r="AB314" s="5"/>
      <c r="AC314" s="34"/>
      <c r="AD314" s="34"/>
      <c r="AE314" s="152" t="str">
        <f t="shared" si="50"/>
        <v/>
      </c>
      <c r="AF314" s="53" t="str">
        <f t="shared" ca="1" si="44"/>
        <v>X</v>
      </c>
      <c r="AG314" s="56" t="str">
        <f t="shared" si="45"/>
        <v>미확인</v>
      </c>
      <c r="AH314" s="55"/>
      <c r="AI314" s="39"/>
      <c r="AJ314" s="61"/>
      <c r="AK314" s="181"/>
      <c r="AL314" s="55" t="str">
        <f t="shared" si="46"/>
        <v>O</v>
      </c>
      <c r="AM314" s="47"/>
      <c r="AN314" s="47"/>
      <c r="AO314" s="47"/>
      <c r="AP314" s="44"/>
    </row>
    <row r="315" spans="1:42" ht="18" customHeight="1" x14ac:dyDescent="0.3">
      <c r="A315" s="13">
        <f t="shared" si="47"/>
        <v>0</v>
      </c>
      <c r="B315" s="120">
        <f t="shared" si="41"/>
        <v>1</v>
      </c>
      <c r="C315" s="55" t="str">
        <f t="shared" si="42"/>
        <v>2015.09.21</v>
      </c>
      <c r="D315" s="47"/>
      <c r="E315" s="172"/>
      <c r="F315" s="177" t="str">
        <f t="shared" ca="1" si="43"/>
        <v>훈민정음 사용에 관한 역사적 연구: 2015.09.21.(월) 게시예정</v>
      </c>
      <c r="G315" s="26">
        <f t="shared" si="48"/>
        <v>308</v>
      </c>
      <c r="H315" s="29">
        <f t="shared" si="49"/>
        <v>4</v>
      </c>
      <c r="I315" s="18">
        <f>I314</f>
        <v>42268</v>
      </c>
      <c r="J315" s="23" t="s">
        <v>1821</v>
      </c>
      <c r="K315" s="23" t="str">
        <f>IF(ISBLANK(J315),"",CONCATENATE(J315,".hwp"))</f>
        <v>훈민정음 사용에 관한 역사적 연구.hwp</v>
      </c>
      <c r="L315" s="32"/>
      <c r="M315" s="20"/>
      <c r="N315" s="5"/>
      <c r="O315" s="5"/>
      <c r="P315" s="5"/>
      <c r="Q315" s="5"/>
      <c r="R315" s="5"/>
      <c r="S315" s="5"/>
      <c r="T315" s="5"/>
      <c r="U315" s="34" t="s">
        <v>1822</v>
      </c>
      <c r="V315" s="20"/>
      <c r="W315" s="34"/>
      <c r="X315" s="20"/>
      <c r="Y315" s="5"/>
      <c r="Z315" s="5"/>
      <c r="AA315" s="5"/>
      <c r="AB315" s="5"/>
      <c r="AC315" s="34"/>
      <c r="AD315" s="34"/>
      <c r="AE315" s="152" t="str">
        <f t="shared" si="50"/>
        <v/>
      </c>
      <c r="AF315" s="53" t="str">
        <f t="shared" ca="1" si="44"/>
        <v>X</v>
      </c>
      <c r="AG315" s="56" t="str">
        <f t="shared" si="45"/>
        <v>미확인</v>
      </c>
      <c r="AH315" s="55"/>
      <c r="AI315" s="39"/>
      <c r="AJ315" s="61"/>
      <c r="AK315" s="181"/>
      <c r="AL315" s="55" t="str">
        <f t="shared" si="46"/>
        <v>O</v>
      </c>
      <c r="AM315" s="47"/>
      <c r="AN315" s="47"/>
      <c r="AO315" s="47"/>
      <c r="AP315" s="44"/>
    </row>
    <row r="316" spans="1:42" ht="18" customHeight="1" x14ac:dyDescent="0.3">
      <c r="A316" s="13">
        <f t="shared" si="47"/>
        <v>0</v>
      </c>
      <c r="B316" s="120">
        <f t="shared" si="41"/>
        <v>1</v>
      </c>
      <c r="C316" s="55" t="str">
        <f t="shared" si="42"/>
        <v>2015.09.22</v>
      </c>
      <c r="D316" s="47"/>
      <c r="E316" s="172"/>
      <c r="F316" s="177" t="str">
        <f t="shared" ca="1" si="43"/>
        <v>활용형의 단어 형성 참여 방식에 대한 연구: 2015.09.22.(화) 게시예정</v>
      </c>
      <c r="G316" s="26">
        <f t="shared" si="48"/>
        <v>309</v>
      </c>
      <c r="H316" s="29">
        <f t="shared" si="49"/>
        <v>1</v>
      </c>
      <c r="I316" s="18">
        <f>I315+1</f>
        <v>42269</v>
      </c>
      <c r="J316" s="23" t="s">
        <v>1831</v>
      </c>
      <c r="K316" s="23" t="s">
        <v>1830</v>
      </c>
      <c r="L316" s="32"/>
      <c r="M316" s="20"/>
      <c r="N316" s="5"/>
      <c r="O316" s="5"/>
      <c r="P316" s="5"/>
      <c r="Q316" s="5"/>
      <c r="R316" s="5"/>
      <c r="S316" s="5"/>
      <c r="T316" s="5" t="s">
        <v>1832</v>
      </c>
      <c r="U316" s="34"/>
      <c r="V316" s="20"/>
      <c r="W316" s="34"/>
      <c r="X316" s="20"/>
      <c r="Y316" s="5"/>
      <c r="Z316" s="5"/>
      <c r="AA316" s="5"/>
      <c r="AB316" s="5"/>
      <c r="AC316" s="34"/>
      <c r="AD316" s="34"/>
      <c r="AE316" s="152" t="str">
        <f t="shared" si="50"/>
        <v/>
      </c>
      <c r="AF316" s="53" t="str">
        <f t="shared" ca="1" si="44"/>
        <v>X</v>
      </c>
      <c r="AG316" s="56" t="str">
        <f t="shared" si="45"/>
        <v>미확인</v>
      </c>
      <c r="AH316" s="55"/>
      <c r="AI316" s="39"/>
      <c r="AJ316" s="61"/>
      <c r="AK316" s="181"/>
      <c r="AL316" s="55" t="str">
        <f t="shared" si="46"/>
        <v>O</v>
      </c>
      <c r="AM316" s="47"/>
      <c r="AN316" s="47"/>
      <c r="AO316" s="47"/>
      <c r="AP316" s="44"/>
    </row>
    <row r="317" spans="1:42" ht="18" customHeight="1" x14ac:dyDescent="0.3">
      <c r="A317" s="13">
        <f t="shared" si="47"/>
        <v>0</v>
      </c>
      <c r="B317" s="120">
        <f t="shared" si="41"/>
        <v>1</v>
      </c>
      <c r="C317" s="55" t="str">
        <f t="shared" si="42"/>
        <v>2015.09.22</v>
      </c>
      <c r="D317" s="47"/>
      <c r="E317" s="172"/>
      <c r="F317" s="177" t="str">
        <f t="shared" ca="1" si="43"/>
        <v>활용과 곡용에서의 형태론과 음운론: 2015.09.22.(화) 게시예정</v>
      </c>
      <c r="G317" s="26">
        <f t="shared" si="48"/>
        <v>310</v>
      </c>
      <c r="H317" s="29">
        <f t="shared" si="49"/>
        <v>2</v>
      </c>
      <c r="I317" s="18">
        <f>I316</f>
        <v>42269</v>
      </c>
      <c r="J317" s="23" t="s">
        <v>1833</v>
      </c>
      <c r="K317" s="23" t="str">
        <f>IF(ISBLANK(J317),"",CONCATENATE(J317,".hwp"))</f>
        <v>활용과 곡용에서의 형태론과 음운론.hwp</v>
      </c>
      <c r="L317" s="32" t="s">
        <v>1834</v>
      </c>
      <c r="M317" s="20"/>
      <c r="N317" s="5"/>
      <c r="O317" s="5"/>
      <c r="P317" s="5"/>
      <c r="Q317" s="5"/>
      <c r="R317" s="5"/>
      <c r="S317" s="5"/>
      <c r="T317" s="5"/>
      <c r="U317" s="34"/>
      <c r="V317" s="20"/>
      <c r="W317" s="34"/>
      <c r="X317" s="20"/>
      <c r="Y317" s="5"/>
      <c r="Z317" s="5"/>
      <c r="AA317" s="5"/>
      <c r="AB317" s="5"/>
      <c r="AC317" s="34"/>
      <c r="AD317" s="34"/>
      <c r="AE317" s="152" t="str">
        <f t="shared" si="50"/>
        <v/>
      </c>
      <c r="AF317" s="53" t="str">
        <f t="shared" ca="1" si="44"/>
        <v>X</v>
      </c>
      <c r="AG317" s="56">
        <v>42230</v>
      </c>
      <c r="AH317" s="55" t="s">
        <v>2794</v>
      </c>
      <c r="AI317" s="39"/>
      <c r="AJ317" s="61"/>
      <c r="AK317" s="181"/>
      <c r="AL317" s="55" t="str">
        <f t="shared" si="46"/>
        <v>O</v>
      </c>
      <c r="AM317" s="47"/>
      <c r="AN317" s="47"/>
      <c r="AO317" s="47"/>
      <c r="AP317" s="44"/>
    </row>
    <row r="318" spans="1:42" ht="18" customHeight="1" x14ac:dyDescent="0.3">
      <c r="A318" s="13">
        <f t="shared" si="47"/>
        <v>0</v>
      </c>
      <c r="B318" s="120">
        <f t="shared" si="41"/>
        <v>1</v>
      </c>
      <c r="C318" s="55" t="str">
        <f t="shared" si="42"/>
        <v>2015.09.22</v>
      </c>
      <c r="D318" s="47"/>
      <c r="E318" s="172"/>
      <c r="F318" s="177" t="str">
        <f t="shared" ca="1" si="43"/>
        <v>형식명사·보조사·접미사의 상관관계: 2015.09.22.(화) 게시예정</v>
      </c>
      <c r="G318" s="26">
        <f t="shared" si="48"/>
        <v>311</v>
      </c>
      <c r="H318" s="29">
        <f t="shared" si="49"/>
        <v>3</v>
      </c>
      <c r="I318" s="18">
        <f>I317</f>
        <v>42269</v>
      </c>
      <c r="J318" s="23" t="s">
        <v>1836</v>
      </c>
      <c r="K318" s="23" t="s">
        <v>1835</v>
      </c>
      <c r="L318" s="32"/>
      <c r="M318" s="20"/>
      <c r="N318" s="5"/>
      <c r="O318" s="5"/>
      <c r="P318" s="5"/>
      <c r="Q318" s="5"/>
      <c r="R318" s="5"/>
      <c r="S318" s="5"/>
      <c r="T318" s="5"/>
      <c r="U318" s="34"/>
      <c r="V318" s="20"/>
      <c r="W318" s="34"/>
      <c r="X318" s="20"/>
      <c r="Y318" s="5" t="s">
        <v>1837</v>
      </c>
      <c r="Z318" s="5"/>
      <c r="AA318" s="5"/>
      <c r="AB318" s="5"/>
      <c r="AC318" s="34"/>
      <c r="AD318" s="34"/>
      <c r="AE318" s="152" t="str">
        <f t="shared" si="50"/>
        <v/>
      </c>
      <c r="AF318" s="53" t="str">
        <f t="shared" ca="1" si="44"/>
        <v>X</v>
      </c>
      <c r="AG318" s="56" t="str">
        <f t="shared" si="45"/>
        <v>미확인</v>
      </c>
      <c r="AH318" s="55"/>
      <c r="AI318" s="39"/>
      <c r="AJ318" s="61"/>
      <c r="AK318" s="181"/>
      <c r="AL318" s="55" t="str">
        <f t="shared" si="46"/>
        <v>O</v>
      </c>
      <c r="AM318" s="47"/>
      <c r="AN318" s="47"/>
      <c r="AO318" s="47"/>
      <c r="AP318" s="44"/>
    </row>
    <row r="319" spans="1:42" ht="18" customHeight="1" x14ac:dyDescent="0.3">
      <c r="A319" s="13">
        <f t="shared" si="47"/>
        <v>0</v>
      </c>
      <c r="B319" s="120">
        <f t="shared" si="41"/>
        <v>1</v>
      </c>
      <c r="C319" s="55" t="str">
        <f t="shared" si="42"/>
        <v>2015.09.22</v>
      </c>
      <c r="D319" s="47"/>
      <c r="E319" s="172"/>
      <c r="F319" s="177" t="str">
        <f t="shared" ca="1" si="43"/>
        <v>현대적 관점에서 본 한글: 2015.09.22.(화) 게시예정</v>
      </c>
      <c r="G319" s="26">
        <f t="shared" si="48"/>
        <v>312</v>
      </c>
      <c r="H319" s="29">
        <f t="shared" si="49"/>
        <v>4</v>
      </c>
      <c r="I319" s="18">
        <f>I318</f>
        <v>42269</v>
      </c>
      <c r="J319" s="23" t="s">
        <v>1838</v>
      </c>
      <c r="K319" s="23" t="str">
        <f>IF(ISBLANK(J319),"",CONCATENATE(J319,".hwp"))</f>
        <v>현대적 관점에서 본 한글.hwp</v>
      </c>
      <c r="L319" s="32"/>
      <c r="M319" s="20"/>
      <c r="N319" s="5"/>
      <c r="O319" s="5"/>
      <c r="P319" s="5"/>
      <c r="Q319" s="5"/>
      <c r="R319" s="5"/>
      <c r="S319" s="5"/>
      <c r="T319" s="5"/>
      <c r="U319" s="34" t="s">
        <v>1815</v>
      </c>
      <c r="V319" s="20"/>
      <c r="W319" s="34"/>
      <c r="X319" s="20"/>
      <c r="Y319" s="5"/>
      <c r="Z319" s="5"/>
      <c r="AA319" s="5"/>
      <c r="AB319" s="5"/>
      <c r="AC319" s="34"/>
      <c r="AD319" s="34"/>
      <c r="AE319" s="152" t="str">
        <f t="shared" si="50"/>
        <v/>
      </c>
      <c r="AF319" s="53" t="str">
        <f t="shared" ca="1" si="44"/>
        <v>X</v>
      </c>
      <c r="AG319" s="56" t="str">
        <f t="shared" si="45"/>
        <v>미확인</v>
      </c>
      <c r="AH319" s="55"/>
      <c r="AI319" s="39"/>
      <c r="AJ319" s="61"/>
      <c r="AK319" s="181"/>
      <c r="AL319" s="55" t="str">
        <f t="shared" si="46"/>
        <v>O</v>
      </c>
      <c r="AM319" s="47"/>
      <c r="AN319" s="47"/>
      <c r="AO319" s="47"/>
      <c r="AP319" s="44"/>
    </row>
    <row r="320" spans="1:42" ht="18" customHeight="1" x14ac:dyDescent="0.3">
      <c r="A320" s="13">
        <f t="shared" si="47"/>
        <v>0</v>
      </c>
      <c r="B320" s="120">
        <f t="shared" si="41"/>
        <v>1</v>
      </c>
      <c r="C320" s="55" t="str">
        <f t="shared" si="42"/>
        <v>2015.09.23</v>
      </c>
      <c r="D320" s="47"/>
      <c r="E320" s="172"/>
      <c r="F320" s="177" t="str">
        <f t="shared" ca="1" si="43"/>
        <v>현대 한국어와 터키어의 어순 비교 연구: 2015.09.23.(수) 게시예정</v>
      </c>
      <c r="G320" s="26">
        <f t="shared" si="48"/>
        <v>313</v>
      </c>
      <c r="H320" s="29">
        <f t="shared" si="49"/>
        <v>1</v>
      </c>
      <c r="I320" s="18">
        <f>I319+1</f>
        <v>42270</v>
      </c>
      <c r="J320" s="23" t="s">
        <v>1840</v>
      </c>
      <c r="K320" s="23" t="s">
        <v>1839</v>
      </c>
      <c r="L320" s="32"/>
      <c r="M320" s="20"/>
      <c r="N320" s="5"/>
      <c r="O320" s="5"/>
      <c r="P320" s="5"/>
      <c r="Q320" s="5"/>
      <c r="R320" s="5"/>
      <c r="S320" s="5"/>
      <c r="T320" s="5"/>
      <c r="U320" s="34"/>
      <c r="V320" s="20"/>
      <c r="W320" s="34"/>
      <c r="X320" s="20"/>
      <c r="Y320" s="5"/>
      <c r="Z320" s="5"/>
      <c r="AA320" s="5"/>
      <c r="AB320" s="5"/>
      <c r="AC320" s="34" t="s">
        <v>1841</v>
      </c>
      <c r="AD320" s="34"/>
      <c r="AE320" s="152" t="str">
        <f t="shared" si="50"/>
        <v/>
      </c>
      <c r="AF320" s="53" t="str">
        <f t="shared" ca="1" si="44"/>
        <v>X</v>
      </c>
      <c r="AG320" s="56" t="str">
        <f t="shared" si="45"/>
        <v>미확인</v>
      </c>
      <c r="AH320" s="55"/>
      <c r="AI320" s="39"/>
      <c r="AJ320" s="61"/>
      <c r="AK320" s="181"/>
      <c r="AL320" s="55" t="str">
        <f t="shared" si="46"/>
        <v>O</v>
      </c>
      <c r="AM320" s="47"/>
      <c r="AN320" s="47"/>
      <c r="AO320" s="47"/>
      <c r="AP320" s="44"/>
    </row>
    <row r="321" spans="1:42" ht="18" customHeight="1" x14ac:dyDescent="0.3">
      <c r="A321" s="13">
        <f t="shared" si="47"/>
        <v>0</v>
      </c>
      <c r="B321" s="120">
        <f t="shared" si="41"/>
        <v>1</v>
      </c>
      <c r="C321" s="55" t="str">
        <f t="shared" si="42"/>
        <v>2015.09.23</v>
      </c>
      <c r="D321" s="47"/>
      <c r="E321" s="172"/>
      <c r="F321" s="177" t="str">
        <f t="shared" ca="1" si="43"/>
        <v>현대 국어의 움라우트 현상: 2015.09.23.(수) 게시예정</v>
      </c>
      <c r="G321" s="26">
        <f t="shared" si="48"/>
        <v>314</v>
      </c>
      <c r="H321" s="29">
        <f t="shared" si="49"/>
        <v>2</v>
      </c>
      <c r="I321" s="18">
        <f>I320</f>
        <v>42270</v>
      </c>
      <c r="J321" s="23" t="s">
        <v>1842</v>
      </c>
      <c r="K321" s="23" t="str">
        <f>IF(ISBLANK(J321),"",CONCATENATE(J321,".hwp"))</f>
        <v>현대 국어의 움라우트 현상.hwp</v>
      </c>
      <c r="L321" s="32" t="s">
        <v>1843</v>
      </c>
      <c r="M321" s="20"/>
      <c r="N321" s="5"/>
      <c r="O321" s="5"/>
      <c r="P321" s="5"/>
      <c r="Q321" s="5"/>
      <c r="R321" s="5"/>
      <c r="S321" s="5"/>
      <c r="T321" s="5"/>
      <c r="U321" s="34"/>
      <c r="V321" s="20"/>
      <c r="W321" s="34"/>
      <c r="X321" s="20"/>
      <c r="Y321" s="5"/>
      <c r="Z321" s="5"/>
      <c r="AA321" s="5"/>
      <c r="AB321" s="5"/>
      <c r="AC321" s="34"/>
      <c r="AD321" s="34"/>
      <c r="AE321" s="152" t="str">
        <f t="shared" si="50"/>
        <v/>
      </c>
      <c r="AF321" s="53" t="str">
        <f t="shared" ca="1" si="44"/>
        <v>X</v>
      </c>
      <c r="AG321" s="56" t="str">
        <f t="shared" si="45"/>
        <v>미확인</v>
      </c>
      <c r="AH321" s="55"/>
      <c r="AI321" s="39"/>
      <c r="AJ321" s="61"/>
      <c r="AK321" s="181"/>
      <c r="AL321" s="55" t="str">
        <f t="shared" si="46"/>
        <v>O</v>
      </c>
      <c r="AM321" s="47"/>
      <c r="AN321" s="47"/>
      <c r="AO321" s="47"/>
      <c r="AP321" s="44"/>
    </row>
    <row r="322" spans="1:42" ht="18" customHeight="1" x14ac:dyDescent="0.3">
      <c r="A322" s="13">
        <f t="shared" si="47"/>
        <v>0</v>
      </c>
      <c r="B322" s="120">
        <f t="shared" si="41"/>
        <v>1</v>
      </c>
      <c r="C322" s="55" t="str">
        <f t="shared" si="42"/>
        <v>2015.09.23</v>
      </c>
      <c r="D322" s="47"/>
      <c r="E322" s="172"/>
      <c r="F322" s="177" t="str">
        <f t="shared" ca="1" si="43"/>
        <v>현대 국어 접두사 연구: 2015.09.23.(수) 게시예정</v>
      </c>
      <c r="G322" s="26">
        <f t="shared" si="48"/>
        <v>315</v>
      </c>
      <c r="H322" s="29">
        <f t="shared" si="49"/>
        <v>3</v>
      </c>
      <c r="I322" s="18">
        <f>I321</f>
        <v>42270</v>
      </c>
      <c r="J322" s="23" t="s">
        <v>1845</v>
      </c>
      <c r="K322" s="23" t="s">
        <v>1844</v>
      </c>
      <c r="L322" s="32"/>
      <c r="M322" s="20"/>
      <c r="N322" s="5"/>
      <c r="O322" s="5"/>
      <c r="P322" s="5"/>
      <c r="Q322" s="5"/>
      <c r="R322" s="5"/>
      <c r="S322" s="5"/>
      <c r="T322" s="5"/>
      <c r="U322" s="34"/>
      <c r="V322" s="20"/>
      <c r="W322" s="34"/>
      <c r="X322" s="20"/>
      <c r="Y322" s="5"/>
      <c r="Z322" s="5"/>
      <c r="AA322" s="5"/>
      <c r="AB322" s="5"/>
      <c r="AC322" s="34"/>
      <c r="AD322" s="34"/>
      <c r="AE322" s="152" t="str">
        <f t="shared" si="50"/>
        <v/>
      </c>
      <c r="AF322" s="53" t="str">
        <f t="shared" ca="1" si="44"/>
        <v>X</v>
      </c>
      <c r="AG322" s="56" t="str">
        <f t="shared" si="45"/>
        <v>지은이 찾을 수 없음</v>
      </c>
      <c r="AH322" s="55"/>
      <c r="AI322" s="39"/>
      <c r="AJ322" s="61"/>
      <c r="AK322" s="181"/>
      <c r="AL322" s="55" t="str">
        <f t="shared" si="46"/>
        <v>O</v>
      </c>
      <c r="AM322" s="47"/>
      <c r="AN322" s="47"/>
      <c r="AO322" s="47"/>
      <c r="AP322" s="44"/>
    </row>
    <row r="323" spans="1:42" ht="18" customHeight="1" x14ac:dyDescent="0.3">
      <c r="B323" s="120">
        <f t="shared" si="41"/>
        <v>1</v>
      </c>
      <c r="C323" s="55" t="str">
        <f t="shared" si="42"/>
        <v>2015.09.23</v>
      </c>
      <c r="D323" s="47"/>
      <c r="E323" s="172"/>
      <c r="F323" s="177" t="str">
        <f t="shared" ca="1" si="43"/>
        <v>현대 국어 의성의태어 연구: 2015.09.23.(수) 게시예정</v>
      </c>
      <c r="G323" s="26">
        <f t="shared" si="48"/>
        <v>316</v>
      </c>
      <c r="H323" s="29">
        <f t="shared" si="49"/>
        <v>4</v>
      </c>
      <c r="I323" s="18">
        <f>I322</f>
        <v>42270</v>
      </c>
      <c r="J323" s="23" t="s">
        <v>1849</v>
      </c>
      <c r="K323" s="23" t="s">
        <v>1850</v>
      </c>
      <c r="L323" s="32"/>
      <c r="M323" s="20"/>
      <c r="N323" s="5"/>
      <c r="O323" s="5"/>
      <c r="P323" s="5"/>
      <c r="Q323" s="5"/>
      <c r="R323" s="5"/>
      <c r="S323" s="5"/>
      <c r="T323" s="5"/>
      <c r="U323" s="34"/>
      <c r="V323" s="20"/>
      <c r="W323" s="34"/>
      <c r="X323" s="20"/>
      <c r="Y323" s="5"/>
      <c r="Z323" s="5"/>
      <c r="AA323" s="5"/>
      <c r="AB323" s="5"/>
      <c r="AC323" s="34"/>
      <c r="AD323" s="34"/>
      <c r="AE323" s="152" t="str">
        <f t="shared" si="50"/>
        <v/>
      </c>
      <c r="AF323" s="53" t="str">
        <f t="shared" ca="1" si="44"/>
        <v>X</v>
      </c>
      <c r="AG323" s="56" t="str">
        <f t="shared" si="45"/>
        <v>지은이 찾을 수 없음</v>
      </c>
      <c r="AH323" s="55"/>
      <c r="AI323" s="39"/>
      <c r="AJ323" s="61"/>
      <c r="AK323" s="181" t="s">
        <v>2834</v>
      </c>
      <c r="AL323" s="55" t="str">
        <f t="shared" si="46"/>
        <v>O</v>
      </c>
      <c r="AM323" s="47"/>
      <c r="AN323" s="47"/>
      <c r="AO323" s="47"/>
      <c r="AP323" s="44"/>
    </row>
    <row r="324" spans="1:42" ht="18" customHeight="1" x14ac:dyDescent="0.3">
      <c r="A324" s="13">
        <f t="shared" si="47"/>
        <v>0</v>
      </c>
      <c r="B324" s="120">
        <f t="shared" si="41"/>
        <v>1</v>
      </c>
      <c r="C324" s="55" t="str">
        <f t="shared" si="42"/>
        <v>2015.09.24</v>
      </c>
      <c r="D324" s="47"/>
      <c r="E324" s="172"/>
      <c r="F324" s="177" t="str">
        <f t="shared" ca="1" si="43"/>
        <v>현대 국어 음운론의 허와 실: 2015.09.24.(목) 게시예정</v>
      </c>
      <c r="G324" s="26">
        <f t="shared" si="48"/>
        <v>317</v>
      </c>
      <c r="H324" s="29">
        <f t="shared" si="49"/>
        <v>1</v>
      </c>
      <c r="I324" s="18">
        <f>I323+1</f>
        <v>42271</v>
      </c>
      <c r="J324" s="23" t="s">
        <v>1851</v>
      </c>
      <c r="K324" s="23" t="str">
        <f>IF(ISBLANK(J324),"",CONCATENATE(J324,".hwp"))</f>
        <v>현대 국어 음운론의 허와 실.hwp</v>
      </c>
      <c r="L324" s="32" t="s">
        <v>1852</v>
      </c>
      <c r="M324" s="20"/>
      <c r="N324" s="5"/>
      <c r="O324" s="5"/>
      <c r="P324" s="5"/>
      <c r="Q324" s="5"/>
      <c r="R324" s="5"/>
      <c r="S324" s="5"/>
      <c r="T324" s="5"/>
      <c r="U324" s="34"/>
      <c r="V324" s="20"/>
      <c r="W324" s="34"/>
      <c r="X324" s="20"/>
      <c r="Y324" s="5"/>
      <c r="Z324" s="5"/>
      <c r="AA324" s="5"/>
      <c r="AB324" s="5"/>
      <c r="AC324" s="34"/>
      <c r="AD324" s="34"/>
      <c r="AE324" s="152" t="str">
        <f t="shared" si="50"/>
        <v/>
      </c>
      <c r="AF324" s="53" t="str">
        <f t="shared" ca="1" si="44"/>
        <v>X</v>
      </c>
      <c r="AG324" s="56">
        <v>42230</v>
      </c>
      <c r="AH324" s="55" t="s">
        <v>2794</v>
      </c>
      <c r="AI324" s="39"/>
      <c r="AJ324" s="61"/>
      <c r="AK324" s="181"/>
      <c r="AL324" s="55" t="str">
        <f t="shared" si="46"/>
        <v>O</v>
      </c>
      <c r="AM324" s="47"/>
      <c r="AN324" s="47"/>
      <c r="AO324" s="47"/>
      <c r="AP324" s="44"/>
    </row>
    <row r="325" spans="1:42" ht="18" customHeight="1" x14ac:dyDescent="0.3">
      <c r="A325" s="13">
        <f t="shared" si="47"/>
        <v>0</v>
      </c>
      <c r="B325" s="120">
        <f t="shared" si="41"/>
        <v>1</v>
      </c>
      <c r="C325" s="55" t="str">
        <f t="shared" si="42"/>
        <v>2015.09.24</v>
      </c>
      <c r="D325" s="47"/>
      <c r="E325" s="172"/>
      <c r="F325" s="177" t="str">
        <f t="shared" ca="1" si="43"/>
        <v>현대 국어 식물명의 어휘론적 연구: 2015.09.24.(목) 게시예정</v>
      </c>
      <c r="G325" s="26">
        <f t="shared" si="48"/>
        <v>318</v>
      </c>
      <c r="H325" s="29">
        <f t="shared" si="49"/>
        <v>2</v>
      </c>
      <c r="I325" s="18">
        <f>I324</f>
        <v>42271</v>
      </c>
      <c r="J325" s="23" t="s">
        <v>1854</v>
      </c>
      <c r="K325" s="23" t="s">
        <v>1853</v>
      </c>
      <c r="L325" s="32"/>
      <c r="M325" s="20"/>
      <c r="N325" s="5"/>
      <c r="O325" s="5"/>
      <c r="P325" s="5"/>
      <c r="Q325" s="5"/>
      <c r="R325" s="5"/>
      <c r="S325" s="5"/>
      <c r="T325" s="5"/>
      <c r="U325" s="34"/>
      <c r="V325" s="20"/>
      <c r="W325" s="34"/>
      <c r="X325" s="20"/>
      <c r="Y325" s="5"/>
      <c r="Z325" s="5"/>
      <c r="AA325" s="5"/>
      <c r="AB325" s="5"/>
      <c r="AC325" s="34"/>
      <c r="AD325" s="34"/>
      <c r="AE325" s="152" t="str">
        <f t="shared" si="50"/>
        <v/>
      </c>
      <c r="AF325" s="53" t="str">
        <f t="shared" ca="1" si="44"/>
        <v>X</v>
      </c>
      <c r="AG325" s="56" t="str">
        <f t="shared" si="45"/>
        <v>지은이 찾을 수 없음</v>
      </c>
      <c r="AH325" s="55"/>
      <c r="AI325" s="39"/>
      <c r="AJ325" s="61"/>
      <c r="AK325" s="181" t="s">
        <v>2836</v>
      </c>
      <c r="AL325" s="55" t="str">
        <f t="shared" si="46"/>
        <v>O</v>
      </c>
      <c r="AM325" s="47"/>
      <c r="AN325" s="47"/>
      <c r="AO325" s="47"/>
      <c r="AP325" s="44"/>
    </row>
    <row r="326" spans="1:42" ht="18" customHeight="1" x14ac:dyDescent="0.3">
      <c r="A326" s="13">
        <f t="shared" si="47"/>
        <v>0</v>
      </c>
      <c r="B326" s="120">
        <f t="shared" si="41"/>
        <v>1</v>
      </c>
      <c r="C326" s="55" t="str">
        <f t="shared" si="42"/>
        <v>2015.09.24</v>
      </c>
      <c r="D326" s="47"/>
      <c r="E326" s="172"/>
      <c r="F326" s="177" t="str">
        <f t="shared" ca="1" si="43"/>
        <v>현대 국어 상황 유형 연구: 2015.09.24.(목) 게시예정</v>
      </c>
      <c r="G326" s="26">
        <f t="shared" si="48"/>
        <v>319</v>
      </c>
      <c r="H326" s="29">
        <f t="shared" si="49"/>
        <v>3</v>
      </c>
      <c r="I326" s="18">
        <f>I325</f>
        <v>42271</v>
      </c>
      <c r="J326" s="23" t="s">
        <v>1856</v>
      </c>
      <c r="K326" s="23" t="s">
        <v>1855</v>
      </c>
      <c r="L326" s="32"/>
      <c r="M326" s="20"/>
      <c r="N326" s="5"/>
      <c r="O326" s="5"/>
      <c r="P326" s="5"/>
      <c r="Q326" s="5"/>
      <c r="R326" s="5"/>
      <c r="S326" s="5"/>
      <c r="T326" s="5"/>
      <c r="U326" s="34"/>
      <c r="V326" s="20"/>
      <c r="W326" s="34"/>
      <c r="X326" s="20"/>
      <c r="Y326" s="5"/>
      <c r="Z326" s="5"/>
      <c r="AA326" s="5"/>
      <c r="AB326" s="5"/>
      <c r="AC326" s="34"/>
      <c r="AD326" s="34"/>
      <c r="AE326" s="152" t="str">
        <f t="shared" si="50"/>
        <v/>
      </c>
      <c r="AF326" s="53" t="str">
        <f t="shared" ca="1" si="44"/>
        <v>X</v>
      </c>
      <c r="AG326" s="56" t="str">
        <f t="shared" si="45"/>
        <v>지은이 찾을 수 없음</v>
      </c>
      <c r="AH326" s="55"/>
      <c r="AI326" s="39"/>
      <c r="AJ326" s="61"/>
      <c r="AK326" s="181"/>
      <c r="AL326" s="55" t="str">
        <f t="shared" si="46"/>
        <v>O</v>
      </c>
      <c r="AM326" s="47"/>
      <c r="AN326" s="47"/>
      <c r="AO326" s="47"/>
      <c r="AP326" s="44"/>
    </row>
    <row r="327" spans="1:42" ht="18" customHeight="1" x14ac:dyDescent="0.3">
      <c r="A327" s="13">
        <f t="shared" si="47"/>
        <v>0</v>
      </c>
      <c r="B327" s="120">
        <f t="shared" si="41"/>
        <v>1</v>
      </c>
      <c r="C327" s="55" t="str">
        <f t="shared" si="42"/>
        <v>2015.09.24</v>
      </c>
      <c r="D327" s="47"/>
      <c r="E327" s="172"/>
      <c r="F327" s="177" t="str">
        <f t="shared" ca="1" si="43"/>
        <v>현대 국어 부정문 연구: 2015.09.24.(목) 게시예정</v>
      </c>
      <c r="G327" s="26">
        <f t="shared" si="48"/>
        <v>320</v>
      </c>
      <c r="H327" s="29">
        <f t="shared" si="49"/>
        <v>4</v>
      </c>
      <c r="I327" s="18">
        <f>I326</f>
        <v>42271</v>
      </c>
      <c r="J327" s="23" t="s">
        <v>1858</v>
      </c>
      <c r="K327" s="23" t="s">
        <v>1857</v>
      </c>
      <c r="L327" s="32"/>
      <c r="M327" s="20"/>
      <c r="N327" s="5"/>
      <c r="O327" s="5"/>
      <c r="P327" s="5"/>
      <c r="Q327" s="5"/>
      <c r="R327" s="5"/>
      <c r="S327" s="5"/>
      <c r="T327" s="5"/>
      <c r="U327" s="34"/>
      <c r="V327" s="20"/>
      <c r="W327" s="34"/>
      <c r="X327" s="20"/>
      <c r="Y327" s="5"/>
      <c r="Z327" s="5"/>
      <c r="AA327" s="5"/>
      <c r="AB327" s="5"/>
      <c r="AC327" s="34"/>
      <c r="AD327" s="34"/>
      <c r="AE327" s="152" t="str">
        <f t="shared" si="50"/>
        <v/>
      </c>
      <c r="AF327" s="53" t="str">
        <f t="shared" ca="1" si="44"/>
        <v>X</v>
      </c>
      <c r="AG327" s="56" t="str">
        <f t="shared" si="45"/>
        <v>지은이 찾을 수 없음</v>
      </c>
      <c r="AH327" s="55"/>
      <c r="AI327" s="39"/>
      <c r="AJ327" s="61"/>
      <c r="AK327" s="181" t="s">
        <v>2933</v>
      </c>
      <c r="AL327" s="55" t="str">
        <f t="shared" si="46"/>
        <v>O</v>
      </c>
      <c r="AM327" s="47"/>
      <c r="AN327" s="47"/>
      <c r="AO327" s="47"/>
      <c r="AP327" s="44"/>
    </row>
    <row r="328" spans="1:42" ht="18" customHeight="1" x14ac:dyDescent="0.3">
      <c r="A328" s="13">
        <f t="shared" ref="A328:A391" si="53">IF(ISBLANK(J328),"",0)</f>
        <v>0</v>
      </c>
      <c r="B328" s="120">
        <f t="shared" ref="B328:B391" si="54">IF(ISBLANK(J328),"",IF(COUNTIF($J$8:$J$1048576,J328)&lt;=10,COUNTIF($J$8:$J$1048576,J328),IF(COUNTIF($J$8:$J$1048576,J328)&gt;11,1)))</f>
        <v>1</v>
      </c>
      <c r="C328" s="55" t="str">
        <f t="shared" ref="C328:C339" si="55">IF(ISBLANK(J328),"",TEXT(I328,"YYYY.MM.DD"))</f>
        <v>2015.09.25</v>
      </c>
      <c r="D328" s="47"/>
      <c r="E328" s="172"/>
      <c r="F328" s="177" t="str">
        <f t="shared" ref="F328:F391" ca="1" si="56">IF(ISBLANK(J328),"",CONCATENATE(J328,": ",TEXT(I328,"yyyy.mm.dd.(aaa)")," ",IF(AF328="O","게시함.",IF(AF328="X","게시예정",""))))</f>
        <v>현대 국어 보조용언 연구: 2015.09.25.(금) 게시예정</v>
      </c>
      <c r="G328" s="26">
        <f t="shared" si="48"/>
        <v>321</v>
      </c>
      <c r="H328" s="29">
        <f t="shared" si="49"/>
        <v>1</v>
      </c>
      <c r="I328" s="18">
        <f>I327+1</f>
        <v>42272</v>
      </c>
      <c r="J328" s="23" t="s">
        <v>1860</v>
      </c>
      <c r="K328" s="23" t="s">
        <v>1859</v>
      </c>
      <c r="L328" s="32"/>
      <c r="M328" s="20"/>
      <c r="N328" s="5"/>
      <c r="O328" s="5"/>
      <c r="P328" s="5"/>
      <c r="Q328" s="5"/>
      <c r="R328" s="5"/>
      <c r="S328" s="5"/>
      <c r="T328" s="5"/>
      <c r="U328" s="34" t="s">
        <v>2838</v>
      </c>
      <c r="V328" s="20"/>
      <c r="W328" s="34"/>
      <c r="X328" s="20"/>
      <c r="Y328" s="5"/>
      <c r="Z328" s="5"/>
      <c r="AA328" s="5"/>
      <c r="AB328" s="5"/>
      <c r="AC328" s="34"/>
      <c r="AD328" s="34"/>
      <c r="AE328" s="152" t="str">
        <f t="shared" si="50"/>
        <v/>
      </c>
      <c r="AF328" s="53" t="str">
        <f t="shared" ref="AF328:AF391" ca="1" si="57">IF(ISBLANK(J328),"",IF(AM328="X","X",IF(TODAY()&gt;=I328,"O","X")))</f>
        <v>X</v>
      </c>
      <c r="AG328" s="56" t="str">
        <f t="shared" ref="AG328:AG390" si="58">IF(ISBLANK(J328),"",IF(COUNTA(L328:AD328)=0,"지은이 찾을 수 없음",IF(COUNTA(L328:AD328)&gt;0,"미확인")))</f>
        <v>미확인</v>
      </c>
      <c r="AH328" s="55"/>
      <c r="AI328" s="39"/>
      <c r="AJ328" s="61"/>
      <c r="AK328" s="181"/>
      <c r="AL328" s="55" t="str">
        <f t="shared" ref="AL328:AL391" si="59">IF(ISBLANK(J328),"","O")</f>
        <v>O</v>
      </c>
      <c r="AM328" s="47"/>
      <c r="AN328" s="47"/>
      <c r="AO328" s="47"/>
      <c r="AP328" s="44"/>
    </row>
    <row r="329" spans="1:42" ht="18" customHeight="1" x14ac:dyDescent="0.3">
      <c r="A329" s="13">
        <f t="shared" si="53"/>
        <v>0</v>
      </c>
      <c r="B329" s="120">
        <f t="shared" si="54"/>
        <v>1</v>
      </c>
      <c r="C329" s="55" t="str">
        <f t="shared" si="55"/>
        <v>2015.09.25</v>
      </c>
      <c r="D329" s="47"/>
      <c r="E329" s="172"/>
      <c r="F329" s="177" t="str">
        <f t="shared" ca="1" si="56"/>
        <v>현대 국어 반말체 종결어미 연구: 2015.09.25.(금) 게시예정</v>
      </c>
      <c r="G329" s="26">
        <f t="shared" ref="G329:G392" si="60">IF(ISBLANK(J329),"",ROW()-7)</f>
        <v>322</v>
      </c>
      <c r="H329" s="29">
        <f t="shared" ref="H329:H392" si="61">IF(ISBLANK(J329),"",IF(AND(I328&lt;&gt;I329),1,H328+1))</f>
        <v>2</v>
      </c>
      <c r="I329" s="18">
        <f>I328</f>
        <v>42272</v>
      </c>
      <c r="J329" s="23" t="s">
        <v>1862</v>
      </c>
      <c r="K329" s="23" t="s">
        <v>1861</v>
      </c>
      <c r="L329" s="32"/>
      <c r="M329" s="20"/>
      <c r="N329" s="5"/>
      <c r="O329" s="5"/>
      <c r="P329" s="5"/>
      <c r="Q329" s="5"/>
      <c r="R329" s="5" t="s">
        <v>1863</v>
      </c>
      <c r="S329" s="5"/>
      <c r="T329" s="5"/>
      <c r="U329" s="34"/>
      <c r="V329" s="20"/>
      <c r="W329" s="34"/>
      <c r="X329" s="20"/>
      <c r="Y329" s="5"/>
      <c r="Z329" s="5"/>
      <c r="AA329" s="5"/>
      <c r="AB329" s="5"/>
      <c r="AC329" s="34"/>
      <c r="AD329" s="34"/>
      <c r="AE329" s="152" t="str">
        <f t="shared" si="50"/>
        <v/>
      </c>
      <c r="AF329" s="53" t="str">
        <f t="shared" ca="1" si="57"/>
        <v>X</v>
      </c>
      <c r="AG329" s="56" t="str">
        <f t="shared" si="58"/>
        <v>미확인</v>
      </c>
      <c r="AH329" s="55"/>
      <c r="AI329" s="39"/>
      <c r="AJ329" s="61"/>
      <c r="AK329" s="181"/>
      <c r="AL329" s="55" t="str">
        <f t="shared" si="59"/>
        <v>O</v>
      </c>
      <c r="AM329" s="47"/>
      <c r="AN329" s="47"/>
      <c r="AO329" s="47"/>
      <c r="AP329" s="44"/>
    </row>
    <row r="330" spans="1:42" ht="18" customHeight="1" x14ac:dyDescent="0.3">
      <c r="A330" s="13">
        <f t="shared" si="53"/>
        <v>0</v>
      </c>
      <c r="B330" s="120">
        <f t="shared" si="54"/>
        <v>1</v>
      </c>
      <c r="C330" s="55" t="str">
        <f t="shared" si="55"/>
        <v>2015.09.25</v>
      </c>
      <c r="D330" s="47"/>
      <c r="E330" s="172"/>
      <c r="F330" s="177" t="str">
        <f t="shared" ca="1" si="56"/>
        <v>현대국어 구적 접미사에 대한 연구: 2015.09.25.(금) 게시예정</v>
      </c>
      <c r="G330" s="26">
        <f t="shared" si="60"/>
        <v>323</v>
      </c>
      <c r="H330" s="29">
        <f t="shared" si="61"/>
        <v>3</v>
      </c>
      <c r="I330" s="18">
        <f>I329</f>
        <v>42272</v>
      </c>
      <c r="J330" s="23" t="s">
        <v>1866</v>
      </c>
      <c r="K330" s="23" t="s">
        <v>1865</v>
      </c>
      <c r="L330" s="32"/>
      <c r="M330" s="20"/>
      <c r="N330" s="5"/>
      <c r="O330" s="5"/>
      <c r="P330" s="5"/>
      <c r="Q330" s="5"/>
      <c r="R330" s="5"/>
      <c r="S330" s="5"/>
      <c r="T330" s="5"/>
      <c r="U330" s="34"/>
      <c r="V330" s="20"/>
      <c r="W330" s="34"/>
      <c r="X330" s="20"/>
      <c r="Y330" s="5" t="s">
        <v>1864</v>
      </c>
      <c r="Z330" s="5"/>
      <c r="AA330" s="5"/>
      <c r="AB330" s="5"/>
      <c r="AC330" s="34"/>
      <c r="AD330" s="34"/>
      <c r="AE330" s="152" t="str">
        <f t="shared" si="50"/>
        <v/>
      </c>
      <c r="AF330" s="53" t="str">
        <f t="shared" ca="1" si="57"/>
        <v>X</v>
      </c>
      <c r="AG330" s="56" t="str">
        <f t="shared" si="58"/>
        <v>미확인</v>
      </c>
      <c r="AH330" s="55"/>
      <c r="AI330" s="39"/>
      <c r="AJ330" s="61"/>
      <c r="AK330" s="181"/>
      <c r="AL330" s="55" t="str">
        <f t="shared" si="59"/>
        <v>O</v>
      </c>
      <c r="AM330" s="47"/>
      <c r="AN330" s="47"/>
      <c r="AO330" s="47"/>
      <c r="AP330" s="44"/>
    </row>
    <row r="331" spans="1:42" ht="18" customHeight="1" x14ac:dyDescent="0.3">
      <c r="A331" s="13">
        <f t="shared" si="53"/>
        <v>0</v>
      </c>
      <c r="B331" s="120">
        <f t="shared" si="54"/>
        <v>1</v>
      </c>
      <c r="C331" s="55" t="str">
        <f t="shared" si="55"/>
        <v>2015.09.25</v>
      </c>
      <c r="D331" s="47"/>
      <c r="E331" s="172"/>
      <c r="F331" s="177" t="str">
        <f t="shared" ca="1" si="56"/>
        <v>한일 양어 신체 관련 숙어의 비교 연구: 2015.09.25.(금) 게시예정</v>
      </c>
      <c r="G331" s="26">
        <f t="shared" si="60"/>
        <v>324</v>
      </c>
      <c r="H331" s="29">
        <f t="shared" si="61"/>
        <v>4</v>
      </c>
      <c r="I331" s="18">
        <f>I330</f>
        <v>42272</v>
      </c>
      <c r="J331" s="23" t="s">
        <v>1868</v>
      </c>
      <c r="K331" s="23" t="s">
        <v>1867</v>
      </c>
      <c r="L331" s="32" t="s">
        <v>1869</v>
      </c>
      <c r="M331" s="20"/>
      <c r="N331" s="5"/>
      <c r="O331" s="5"/>
      <c r="P331" s="5"/>
      <c r="Q331" s="5"/>
      <c r="R331" s="5"/>
      <c r="S331" s="5"/>
      <c r="T331" s="5"/>
      <c r="U331" s="34"/>
      <c r="V331" s="20"/>
      <c r="W331" s="34"/>
      <c r="X331" s="20"/>
      <c r="Y331" s="5"/>
      <c r="Z331" s="5"/>
      <c r="AA331" s="5"/>
      <c r="AB331" s="5"/>
      <c r="AC331" s="34"/>
      <c r="AD331" s="34"/>
      <c r="AE331" s="152" t="str">
        <f t="shared" ref="AE331:AE394" si="62">IF(OR(ISBLANK(J331),COUNTA(L331:AD331)&lt;=1),"",IF(COUNTA(L331:AD331)&gt;1,COUNTA(L331:AD331)))</f>
        <v/>
      </c>
      <c r="AF331" s="53" t="str">
        <f t="shared" ca="1" si="57"/>
        <v>X</v>
      </c>
      <c r="AG331" s="56" t="str">
        <f t="shared" si="58"/>
        <v>미확인</v>
      </c>
      <c r="AH331" s="55"/>
      <c r="AI331" s="39"/>
      <c r="AJ331" s="61"/>
      <c r="AK331" s="181"/>
      <c r="AL331" s="55" t="str">
        <f t="shared" si="59"/>
        <v>O</v>
      </c>
      <c r="AM331" s="47"/>
      <c r="AN331" s="47"/>
      <c r="AO331" s="47"/>
      <c r="AP331" s="44"/>
    </row>
    <row r="332" spans="1:42" ht="18" customHeight="1" x14ac:dyDescent="0.3">
      <c r="A332" s="13">
        <f t="shared" si="53"/>
        <v>0</v>
      </c>
      <c r="B332" s="120">
        <f t="shared" si="54"/>
        <v>1</v>
      </c>
      <c r="C332" s="55" t="str">
        <f t="shared" si="55"/>
        <v>2015.09.26</v>
      </c>
      <c r="D332" s="47"/>
      <c r="E332" s="172"/>
      <c r="F332" s="177" t="str">
        <f t="shared" ca="1" si="56"/>
        <v>한글의 제자 원리와 글자꼴(영역): 2015.09.26.(토) 게시예정</v>
      </c>
      <c r="G332" s="26">
        <f t="shared" si="60"/>
        <v>325</v>
      </c>
      <c r="H332" s="29">
        <f t="shared" si="61"/>
        <v>1</v>
      </c>
      <c r="I332" s="18">
        <f>I331+1</f>
        <v>42273</v>
      </c>
      <c r="J332" s="23" t="s">
        <v>1870</v>
      </c>
      <c r="K332" s="23" t="str">
        <f t="shared" ref="K332:K338" si="63">IF(ISBLANK(J332),"",CONCATENATE(J332,".hwp"))</f>
        <v>한글의 제자 원리와 글자꼴(영역).hwp</v>
      </c>
      <c r="L332" s="32" t="s">
        <v>1852</v>
      </c>
      <c r="M332" s="20"/>
      <c r="N332" s="5"/>
      <c r="O332" s="5"/>
      <c r="P332" s="5"/>
      <c r="Q332" s="5"/>
      <c r="R332" s="5"/>
      <c r="S332" s="5"/>
      <c r="T332" s="5"/>
      <c r="U332" s="34"/>
      <c r="V332" s="20"/>
      <c r="W332" s="34"/>
      <c r="X332" s="20"/>
      <c r="Y332" s="5"/>
      <c r="Z332" s="5"/>
      <c r="AA332" s="5"/>
      <c r="AB332" s="5"/>
      <c r="AC332" s="34"/>
      <c r="AD332" s="34"/>
      <c r="AE332" s="152" t="str">
        <f t="shared" si="62"/>
        <v/>
      </c>
      <c r="AF332" s="53" t="str">
        <f t="shared" ca="1" si="57"/>
        <v>X</v>
      </c>
      <c r="AG332" s="56">
        <v>42230</v>
      </c>
      <c r="AH332" s="55" t="s">
        <v>2794</v>
      </c>
      <c r="AI332" s="39"/>
      <c r="AJ332" s="61"/>
      <c r="AK332" s="181"/>
      <c r="AL332" s="55" t="str">
        <f t="shared" si="59"/>
        <v>O</v>
      </c>
      <c r="AM332" s="47"/>
      <c r="AN332" s="47"/>
      <c r="AO332" s="47"/>
      <c r="AP332" s="44"/>
    </row>
    <row r="333" spans="1:42" ht="18" customHeight="1" x14ac:dyDescent="0.3">
      <c r="A333" s="13">
        <f t="shared" si="53"/>
        <v>0</v>
      </c>
      <c r="B333" s="120">
        <f t="shared" si="54"/>
        <v>1</v>
      </c>
      <c r="C333" s="55" t="str">
        <f t="shared" si="55"/>
        <v>2015.09.26</v>
      </c>
      <c r="D333" s="47"/>
      <c r="E333" s="172"/>
      <c r="F333" s="177" t="str">
        <f t="shared" ca="1" si="56"/>
        <v>한글과 한글 표기법 이론의 체계화에 대하여: 2015.09.26.(토) 게시예정</v>
      </c>
      <c r="G333" s="26">
        <f t="shared" si="60"/>
        <v>326</v>
      </c>
      <c r="H333" s="29">
        <f t="shared" si="61"/>
        <v>2</v>
      </c>
      <c r="I333" s="18">
        <f>I332</f>
        <v>42273</v>
      </c>
      <c r="J333" s="23" t="s">
        <v>1871</v>
      </c>
      <c r="K333" s="23" t="str">
        <f t="shared" si="63"/>
        <v>한글과 한글 표기법 이론의 체계화에 대하여.hwp</v>
      </c>
      <c r="L333" s="32" t="s">
        <v>1852</v>
      </c>
      <c r="M333" s="20"/>
      <c r="N333" s="5"/>
      <c r="O333" s="5"/>
      <c r="P333" s="5"/>
      <c r="Q333" s="5"/>
      <c r="R333" s="5"/>
      <c r="S333" s="5"/>
      <c r="T333" s="5"/>
      <c r="U333" s="34"/>
      <c r="V333" s="20"/>
      <c r="W333" s="34"/>
      <c r="X333" s="20"/>
      <c r="Y333" s="5"/>
      <c r="Z333" s="5"/>
      <c r="AA333" s="5"/>
      <c r="AB333" s="5"/>
      <c r="AC333" s="34"/>
      <c r="AD333" s="34"/>
      <c r="AE333" s="152" t="str">
        <f t="shared" si="62"/>
        <v/>
      </c>
      <c r="AF333" s="53" t="str">
        <f t="shared" ca="1" si="57"/>
        <v>X</v>
      </c>
      <c r="AG333" s="56">
        <v>42230</v>
      </c>
      <c r="AH333" s="55" t="s">
        <v>2794</v>
      </c>
      <c r="AI333" s="39"/>
      <c r="AJ333" s="61"/>
      <c r="AK333" s="181"/>
      <c r="AL333" s="55" t="str">
        <f t="shared" si="59"/>
        <v>O</v>
      </c>
      <c r="AM333" s="47"/>
      <c r="AN333" s="47"/>
      <c r="AO333" s="47"/>
      <c r="AP333" s="44"/>
    </row>
    <row r="334" spans="1:42" ht="18" customHeight="1" x14ac:dyDescent="0.3">
      <c r="A334" s="13">
        <f t="shared" si="53"/>
        <v>0</v>
      </c>
      <c r="B334" s="120">
        <f t="shared" si="54"/>
        <v>1</v>
      </c>
      <c r="C334" s="55" t="str">
        <f t="shared" si="55"/>
        <v>2015.09.26</v>
      </c>
      <c r="D334" s="47"/>
      <c r="E334" s="172"/>
      <c r="F334" s="177" t="str">
        <f t="shared" ca="1" si="56"/>
        <v>한글과 문화혁명: 2015.09.26.(토) 게시예정</v>
      </c>
      <c r="G334" s="26">
        <f t="shared" si="60"/>
        <v>327</v>
      </c>
      <c r="H334" s="29">
        <f t="shared" si="61"/>
        <v>3</v>
      </c>
      <c r="I334" s="18">
        <f>I333</f>
        <v>42273</v>
      </c>
      <c r="J334" s="23" t="s">
        <v>1872</v>
      </c>
      <c r="K334" s="23" t="str">
        <f t="shared" si="63"/>
        <v>한글과 문화혁명.hwp</v>
      </c>
      <c r="L334" s="32"/>
      <c r="M334" s="20"/>
      <c r="N334" s="5"/>
      <c r="O334" s="5"/>
      <c r="P334" s="5"/>
      <c r="Q334" s="5"/>
      <c r="R334" s="5"/>
      <c r="S334" s="5"/>
      <c r="T334" s="5"/>
      <c r="U334" s="34"/>
      <c r="V334" s="20"/>
      <c r="W334" s="34"/>
      <c r="X334" s="20"/>
      <c r="Y334" s="5" t="s">
        <v>1873</v>
      </c>
      <c r="Z334" s="5"/>
      <c r="AA334" s="5"/>
      <c r="AB334" s="5"/>
      <c r="AC334" s="34"/>
      <c r="AD334" s="34"/>
      <c r="AE334" s="152" t="str">
        <f t="shared" si="62"/>
        <v/>
      </c>
      <c r="AF334" s="53" t="str">
        <f t="shared" ca="1" si="57"/>
        <v>X</v>
      </c>
      <c r="AG334" s="56" t="str">
        <f t="shared" si="58"/>
        <v>미확인</v>
      </c>
      <c r="AH334" s="55"/>
      <c r="AI334" s="39"/>
      <c r="AJ334" s="61"/>
      <c r="AK334" s="181"/>
      <c r="AL334" s="55" t="str">
        <f t="shared" si="59"/>
        <v>O</v>
      </c>
      <c r="AM334" s="47"/>
      <c r="AN334" s="47"/>
      <c r="AO334" s="47"/>
      <c r="AP334" s="44"/>
    </row>
    <row r="335" spans="1:42" ht="18" customHeight="1" x14ac:dyDescent="0.3">
      <c r="A335" s="13">
        <f t="shared" si="53"/>
        <v>0</v>
      </c>
      <c r="B335" s="120">
        <f t="shared" si="54"/>
        <v>1</v>
      </c>
      <c r="C335" s="55" t="str">
        <f t="shared" si="55"/>
        <v>2015.09.26</v>
      </c>
      <c r="D335" s="47"/>
      <c r="E335" s="172"/>
      <c r="F335" s="177" t="str">
        <f t="shared" ca="1" si="56"/>
        <v>한글 맞춤법의 체제와 이론: 2015.09.26.(토) 게시예정</v>
      </c>
      <c r="G335" s="26">
        <f t="shared" si="60"/>
        <v>328</v>
      </c>
      <c r="H335" s="29">
        <f t="shared" si="61"/>
        <v>4</v>
      </c>
      <c r="I335" s="18">
        <f>I334</f>
        <v>42273</v>
      </c>
      <c r="J335" s="23" t="s">
        <v>1874</v>
      </c>
      <c r="K335" s="23" t="str">
        <f t="shared" si="63"/>
        <v>한글 맞춤법의 체제와 이론.hwp</v>
      </c>
      <c r="L335" s="32" t="s">
        <v>1875</v>
      </c>
      <c r="M335" s="20"/>
      <c r="N335" s="5"/>
      <c r="O335" s="5"/>
      <c r="P335" s="5"/>
      <c r="Q335" s="5"/>
      <c r="R335" s="5"/>
      <c r="S335" s="5"/>
      <c r="T335" s="5"/>
      <c r="U335" s="34"/>
      <c r="V335" s="20"/>
      <c r="W335" s="34"/>
      <c r="X335" s="20"/>
      <c r="Y335" s="5"/>
      <c r="Z335" s="5"/>
      <c r="AA335" s="5"/>
      <c r="AB335" s="5"/>
      <c r="AC335" s="34"/>
      <c r="AD335" s="34"/>
      <c r="AE335" s="152" t="str">
        <f t="shared" si="62"/>
        <v/>
      </c>
      <c r="AF335" s="53" t="str">
        <f t="shared" ca="1" si="57"/>
        <v>X</v>
      </c>
      <c r="AG335" s="56">
        <v>42230</v>
      </c>
      <c r="AH335" s="55" t="s">
        <v>2794</v>
      </c>
      <c r="AI335" s="39"/>
      <c r="AJ335" s="61"/>
      <c r="AK335" s="181"/>
      <c r="AL335" s="55" t="str">
        <f t="shared" si="59"/>
        <v>O</v>
      </c>
      <c r="AM335" s="47"/>
      <c r="AN335" s="47"/>
      <c r="AO335" s="47"/>
      <c r="AP335" s="44"/>
    </row>
    <row r="336" spans="1:42" ht="18" customHeight="1" x14ac:dyDescent="0.3">
      <c r="A336" s="13">
        <f t="shared" si="53"/>
        <v>0</v>
      </c>
      <c r="B336" s="120">
        <f t="shared" si="54"/>
        <v>1</v>
      </c>
      <c r="C336" s="55" t="str">
        <f t="shared" si="55"/>
        <v>2015.09.27</v>
      </c>
      <c r="D336" s="47"/>
      <c r="E336" s="172"/>
      <c r="F336" s="177" t="str">
        <f t="shared" ca="1" si="56"/>
        <v>한힌샘의 언어 및 문자 이론: 2015.09.27.(일) 게시예정</v>
      </c>
      <c r="G336" s="26">
        <f t="shared" si="60"/>
        <v>329</v>
      </c>
      <c r="H336" s="29">
        <f t="shared" si="61"/>
        <v>1</v>
      </c>
      <c r="I336" s="18">
        <f>I335+1</f>
        <v>42274</v>
      </c>
      <c r="J336" s="23" t="s">
        <v>1879</v>
      </c>
      <c r="K336" s="23" t="str">
        <f t="shared" si="63"/>
        <v>한힌샘의 언어 및 문자 이론.hwp</v>
      </c>
      <c r="L336" s="32"/>
      <c r="M336" s="20"/>
      <c r="N336" s="5"/>
      <c r="O336" s="5"/>
      <c r="P336" s="5"/>
      <c r="Q336" s="5"/>
      <c r="R336" s="5"/>
      <c r="S336" s="5"/>
      <c r="T336" s="5"/>
      <c r="U336" s="34" t="s">
        <v>1880</v>
      </c>
      <c r="V336" s="20"/>
      <c r="W336" s="34"/>
      <c r="X336" s="20"/>
      <c r="Y336" s="5"/>
      <c r="Z336" s="5"/>
      <c r="AA336" s="5"/>
      <c r="AB336" s="5"/>
      <c r="AC336" s="34"/>
      <c r="AD336" s="34"/>
      <c r="AE336" s="152" t="str">
        <f t="shared" si="62"/>
        <v/>
      </c>
      <c r="AF336" s="53" t="str">
        <f t="shared" ca="1" si="57"/>
        <v>X</v>
      </c>
      <c r="AG336" s="56" t="str">
        <f t="shared" si="58"/>
        <v>미확인</v>
      </c>
      <c r="AH336" s="55"/>
      <c r="AI336" s="39"/>
      <c r="AJ336" s="61"/>
      <c r="AK336" s="181"/>
      <c r="AL336" s="55" t="str">
        <f t="shared" si="59"/>
        <v>O</v>
      </c>
      <c r="AM336" s="47"/>
      <c r="AN336" s="47"/>
      <c r="AO336" s="47"/>
      <c r="AP336" s="44"/>
    </row>
    <row r="337" spans="1:42" ht="18" customHeight="1" x14ac:dyDescent="0.3">
      <c r="A337" s="13">
        <f t="shared" si="53"/>
        <v>0</v>
      </c>
      <c r="B337" s="120">
        <f t="shared" si="54"/>
        <v>1</v>
      </c>
      <c r="C337" s="55" t="str">
        <f t="shared" si="55"/>
        <v>2015.09.27</v>
      </c>
      <c r="D337" s="47"/>
      <c r="E337" s="172"/>
      <c r="F337" s="177" t="str">
        <f t="shared" ca="1" si="56"/>
        <v>한글 맞춤법의 체제와 이론에 대하여: 2015.09.27.(일) 게시예정</v>
      </c>
      <c r="G337" s="26">
        <f t="shared" si="60"/>
        <v>330</v>
      </c>
      <c r="H337" s="29">
        <f t="shared" si="61"/>
        <v>2</v>
      </c>
      <c r="I337" s="18">
        <f>I336</f>
        <v>42274</v>
      </c>
      <c r="J337" s="23" t="s">
        <v>1883</v>
      </c>
      <c r="K337" s="23" t="str">
        <f t="shared" si="63"/>
        <v>한글 맞춤법의 체제와 이론에 대하여.hwp</v>
      </c>
      <c r="L337" s="32" t="s">
        <v>1852</v>
      </c>
      <c r="M337" s="20"/>
      <c r="N337" s="5"/>
      <c r="O337" s="5"/>
      <c r="P337" s="5"/>
      <c r="Q337" s="5"/>
      <c r="R337" s="5"/>
      <c r="S337" s="5"/>
      <c r="T337" s="5"/>
      <c r="U337" s="34"/>
      <c r="V337" s="20"/>
      <c r="W337" s="34"/>
      <c r="X337" s="20"/>
      <c r="Y337" s="5"/>
      <c r="Z337" s="5"/>
      <c r="AA337" s="5"/>
      <c r="AB337" s="5"/>
      <c r="AC337" s="34"/>
      <c r="AD337" s="34"/>
      <c r="AE337" s="152" t="str">
        <f t="shared" si="62"/>
        <v/>
      </c>
      <c r="AF337" s="53" t="str">
        <f t="shared" ca="1" si="57"/>
        <v>X</v>
      </c>
      <c r="AG337" s="56">
        <v>42230</v>
      </c>
      <c r="AH337" s="55" t="s">
        <v>2794</v>
      </c>
      <c r="AI337" s="39"/>
      <c r="AJ337" s="61"/>
      <c r="AK337" s="181"/>
      <c r="AL337" s="55" t="str">
        <f t="shared" si="59"/>
        <v>O</v>
      </c>
      <c r="AM337" s="47"/>
      <c r="AN337" s="47"/>
      <c r="AO337" s="47"/>
      <c r="AP337" s="44"/>
    </row>
    <row r="338" spans="1:42" ht="18" customHeight="1" x14ac:dyDescent="0.3">
      <c r="A338" s="13">
        <f t="shared" si="53"/>
        <v>0</v>
      </c>
      <c r="B338" s="120">
        <f t="shared" si="54"/>
        <v>1</v>
      </c>
      <c r="C338" s="55" t="str">
        <f t="shared" si="55"/>
        <v>2015.09.27</v>
      </c>
      <c r="D338" s="47"/>
      <c r="E338" s="172"/>
      <c r="F338" s="177" t="str">
        <f t="shared" ca="1" si="56"/>
        <v>한글맞춤법의 역사적 변천: 2015.09.27.(일) 게시예정</v>
      </c>
      <c r="G338" s="26">
        <f t="shared" si="60"/>
        <v>331</v>
      </c>
      <c r="H338" s="29">
        <f t="shared" si="61"/>
        <v>3</v>
      </c>
      <c r="I338" s="18">
        <f>I337</f>
        <v>42274</v>
      </c>
      <c r="J338" s="23" t="s">
        <v>1884</v>
      </c>
      <c r="K338" s="23" t="str">
        <f t="shared" si="63"/>
        <v>한글맞춤법의 역사적 변천.hwp</v>
      </c>
      <c r="L338" s="32"/>
      <c r="M338" s="20"/>
      <c r="N338" s="5"/>
      <c r="O338" s="5"/>
      <c r="P338" s="5"/>
      <c r="Q338" s="5"/>
      <c r="R338" s="5"/>
      <c r="S338" s="5"/>
      <c r="T338" s="5"/>
      <c r="U338" s="34" t="s">
        <v>1885</v>
      </c>
      <c r="V338" s="20"/>
      <c r="W338" s="34"/>
      <c r="X338" s="20"/>
      <c r="Y338" s="5"/>
      <c r="Z338" s="5"/>
      <c r="AA338" s="5"/>
      <c r="AB338" s="5"/>
      <c r="AC338" s="34"/>
      <c r="AD338" s="34"/>
      <c r="AE338" s="152" t="str">
        <f t="shared" si="62"/>
        <v/>
      </c>
      <c r="AF338" s="53" t="str">
        <f t="shared" ca="1" si="57"/>
        <v>X</v>
      </c>
      <c r="AG338" s="56" t="str">
        <f t="shared" si="58"/>
        <v>미확인</v>
      </c>
      <c r="AH338" s="55"/>
      <c r="AI338" s="39"/>
      <c r="AJ338" s="61"/>
      <c r="AK338" s="181"/>
      <c r="AL338" s="55" t="str">
        <f t="shared" si="59"/>
        <v>O</v>
      </c>
      <c r="AM338" s="47"/>
      <c r="AN338" s="47"/>
      <c r="AO338" s="47"/>
      <c r="AP338" s="44"/>
    </row>
    <row r="339" spans="1:42" ht="18" customHeight="1" x14ac:dyDescent="0.3">
      <c r="A339" s="13">
        <f t="shared" si="53"/>
        <v>0</v>
      </c>
      <c r="B339" s="120">
        <f t="shared" si="54"/>
        <v>1</v>
      </c>
      <c r="C339" s="55" t="str">
        <f t="shared" si="55"/>
        <v>2015.09.27</v>
      </c>
      <c r="D339" s="47"/>
      <c r="E339" s="172"/>
      <c r="F339" s="177" t="str">
        <f t="shared" ca="1" si="56"/>
        <v>한국어와 터키어의 경어법에 대한 대조 연구: 2015.09.27.(일) 게시예정</v>
      </c>
      <c r="G339" s="26">
        <f t="shared" si="60"/>
        <v>332</v>
      </c>
      <c r="H339" s="29">
        <f t="shared" si="61"/>
        <v>4</v>
      </c>
      <c r="I339" s="18">
        <f>I338</f>
        <v>42274</v>
      </c>
      <c r="J339" s="23" t="s">
        <v>1887</v>
      </c>
      <c r="K339" s="23" t="s">
        <v>1886</v>
      </c>
      <c r="L339" s="32"/>
      <c r="M339" s="20"/>
      <c r="N339" s="5"/>
      <c r="O339" s="5"/>
      <c r="P339" s="5"/>
      <c r="Q339" s="5"/>
      <c r="R339" s="5"/>
      <c r="S339" s="5"/>
      <c r="T339" s="5" t="s">
        <v>1888</v>
      </c>
      <c r="U339" s="34"/>
      <c r="V339" s="20"/>
      <c r="W339" s="34"/>
      <c r="X339" s="20"/>
      <c r="Y339" s="5"/>
      <c r="Z339" s="5"/>
      <c r="AA339" s="5"/>
      <c r="AB339" s="5"/>
      <c r="AC339" s="34"/>
      <c r="AD339" s="34"/>
      <c r="AE339" s="152" t="str">
        <f t="shared" si="62"/>
        <v/>
      </c>
      <c r="AF339" s="53" t="str">
        <f t="shared" ca="1" si="57"/>
        <v>X</v>
      </c>
      <c r="AG339" s="56" t="str">
        <f t="shared" si="58"/>
        <v>미확인</v>
      </c>
      <c r="AH339" s="55"/>
      <c r="AI339" s="39"/>
      <c r="AJ339" s="61"/>
      <c r="AK339" s="181"/>
      <c r="AL339" s="55" t="str">
        <f t="shared" si="59"/>
        <v>O</v>
      </c>
      <c r="AM339" s="47"/>
      <c r="AN339" s="47"/>
      <c r="AO339" s="47"/>
      <c r="AP339" s="44"/>
    </row>
    <row r="340" spans="1:42" ht="18" customHeight="1" x14ac:dyDescent="0.3">
      <c r="A340" s="13">
        <f t="shared" si="53"/>
        <v>0</v>
      </c>
      <c r="B340" s="120">
        <f t="shared" si="54"/>
        <v>1</v>
      </c>
      <c r="C340" s="55" t="str">
        <f>IF(ISBLANK(J340),"",TEXT(I340,"YYYY.MM.DD"))</f>
        <v>2015.09.28</v>
      </c>
      <c r="D340" s="47" t="str">
        <f>IF(ISBLANK(J340),"",IF(ISBLANK(E340),"07:00 AM","08:00 AM"))</f>
        <v>07:00 AM</v>
      </c>
      <c r="E340" s="172"/>
      <c r="F340" s="177" t="str">
        <f t="shared" ca="1" si="56"/>
        <v>통사적 결합 관계와 논항 구조: 2015.09.28.(월) 게시예정</v>
      </c>
      <c r="G340" s="26">
        <f t="shared" si="60"/>
        <v>333</v>
      </c>
      <c r="H340" s="29">
        <f t="shared" si="61"/>
        <v>1</v>
      </c>
      <c r="I340" s="18">
        <f>I339+1</f>
        <v>42275</v>
      </c>
      <c r="J340" s="23" t="s">
        <v>1891</v>
      </c>
      <c r="K340" s="23" t="s">
        <v>1890</v>
      </c>
      <c r="L340" s="32"/>
      <c r="M340" s="20"/>
      <c r="N340" s="5"/>
      <c r="O340" s="5"/>
      <c r="P340" s="5"/>
      <c r="Q340" s="5"/>
      <c r="R340" s="5" t="s">
        <v>1892</v>
      </c>
      <c r="S340" s="5"/>
      <c r="T340" s="5"/>
      <c r="U340" s="34"/>
      <c r="V340" s="20"/>
      <c r="W340" s="34"/>
      <c r="X340" s="20"/>
      <c r="Y340" s="5"/>
      <c r="Z340" s="5"/>
      <c r="AA340" s="5"/>
      <c r="AB340" s="5"/>
      <c r="AC340" s="34"/>
      <c r="AD340" s="34"/>
      <c r="AE340" s="152" t="str">
        <f t="shared" si="62"/>
        <v/>
      </c>
      <c r="AF340" s="53" t="str">
        <f t="shared" ca="1" si="57"/>
        <v>X</v>
      </c>
      <c r="AG340" s="56" t="str">
        <f t="shared" si="58"/>
        <v>미확인</v>
      </c>
      <c r="AH340" s="55"/>
      <c r="AI340" s="39"/>
      <c r="AJ340" s="61"/>
      <c r="AK340" s="181"/>
      <c r="AL340" s="55" t="str">
        <f t="shared" si="59"/>
        <v>O</v>
      </c>
      <c r="AM340" s="47"/>
      <c r="AN340" s="47"/>
      <c r="AO340" s="47"/>
      <c r="AP340" s="44"/>
    </row>
    <row r="341" spans="1:42" ht="18" customHeight="1" x14ac:dyDescent="0.3">
      <c r="A341" s="13">
        <f t="shared" si="53"/>
        <v>0</v>
      </c>
      <c r="B341" s="120">
        <f t="shared" si="54"/>
        <v>1</v>
      </c>
      <c r="C341" s="55" t="str">
        <f t="shared" ref="C341:C404" si="64">IF(ISBLANK(J341),"",TEXT(I341,"YYYY.MM.DD"))</f>
        <v>2015.09.28</v>
      </c>
      <c r="D341" s="47" t="str">
        <f>IF(ISBLANK(J341),"",IF(ISBLANK(E340),"07:30 AM","08:30 AM"))</f>
        <v>07:30 AM</v>
      </c>
      <c r="E341" s="172"/>
      <c r="F341" s="177" t="str">
        <f t="shared" ca="1" si="56"/>
        <v>중세 국어의 특수 어간 교체에 대하여: 2015.09.28.(월) 게시예정</v>
      </c>
      <c r="G341" s="26">
        <f t="shared" si="60"/>
        <v>334</v>
      </c>
      <c r="H341" s="29">
        <f t="shared" si="61"/>
        <v>2</v>
      </c>
      <c r="I341" s="18">
        <f>I340</f>
        <v>42275</v>
      </c>
      <c r="J341" s="23" t="s">
        <v>1893</v>
      </c>
      <c r="K341" s="23" t="str">
        <f>IF(ISBLANK(J341),"",CONCATENATE(J341,".hwp"))</f>
        <v>중세 국어의 특수 어간 교체에 대하여.hwp</v>
      </c>
      <c r="L341" s="32"/>
      <c r="M341" s="20"/>
      <c r="N341" s="5"/>
      <c r="O341" s="5"/>
      <c r="P341" s="5"/>
      <c r="Q341" s="5"/>
      <c r="R341" s="5"/>
      <c r="S341" s="5"/>
      <c r="T341" s="5"/>
      <c r="U341" s="34" t="s">
        <v>1880</v>
      </c>
      <c r="V341" s="20"/>
      <c r="W341" s="34"/>
      <c r="X341" s="20"/>
      <c r="Y341" s="5"/>
      <c r="Z341" s="5"/>
      <c r="AA341" s="5"/>
      <c r="AB341" s="5"/>
      <c r="AC341" s="34"/>
      <c r="AD341" s="34"/>
      <c r="AE341" s="152" t="str">
        <f t="shared" si="62"/>
        <v/>
      </c>
      <c r="AF341" s="53" t="str">
        <f t="shared" ca="1" si="57"/>
        <v>X</v>
      </c>
      <c r="AG341" s="56" t="str">
        <f t="shared" si="58"/>
        <v>미확인</v>
      </c>
      <c r="AH341" s="55"/>
      <c r="AI341" s="39"/>
      <c r="AJ341" s="61"/>
      <c r="AK341" s="181"/>
      <c r="AL341" s="55" t="str">
        <f t="shared" si="59"/>
        <v>O</v>
      </c>
      <c r="AM341" s="47"/>
      <c r="AN341" s="47"/>
      <c r="AO341" s="47"/>
      <c r="AP341" s="44"/>
    </row>
    <row r="342" spans="1:42" ht="18" customHeight="1" x14ac:dyDescent="0.3">
      <c r="A342" s="13">
        <f t="shared" si="53"/>
        <v>0</v>
      </c>
      <c r="B342" s="120">
        <f t="shared" si="54"/>
        <v>1</v>
      </c>
      <c r="C342" s="55" t="str">
        <f t="shared" si="64"/>
        <v>2015.09.28</v>
      </c>
      <c r="D342" s="47" t="str">
        <f>IF(ISBLANK(J342),"",IF(ISBLANK(E340),"08:00 AM","09:00 AM"))</f>
        <v>08:00 AM</v>
      </c>
      <c r="E342" s="172"/>
      <c r="F342" s="177" t="str">
        <f t="shared" ca="1" si="56"/>
        <v>중세 국어 파생 접미사 연구: 2015.09.28.(월) 게시예정</v>
      </c>
      <c r="G342" s="26">
        <f t="shared" si="60"/>
        <v>335</v>
      </c>
      <c r="H342" s="29">
        <f t="shared" si="61"/>
        <v>3</v>
      </c>
      <c r="I342" s="18">
        <f>I341</f>
        <v>42275</v>
      </c>
      <c r="J342" s="23" t="s">
        <v>1895</v>
      </c>
      <c r="K342" s="23" t="s">
        <v>1894</v>
      </c>
      <c r="L342" s="32" t="s">
        <v>2840</v>
      </c>
      <c r="M342" s="20"/>
      <c r="N342" s="5"/>
      <c r="O342" s="5"/>
      <c r="P342" s="5"/>
      <c r="Q342" s="5"/>
      <c r="R342" s="5"/>
      <c r="S342" s="5"/>
      <c r="T342" s="5"/>
      <c r="U342" s="34"/>
      <c r="V342" s="20"/>
      <c r="W342" s="34"/>
      <c r="X342" s="20"/>
      <c r="Y342" s="5"/>
      <c r="Z342" s="5"/>
      <c r="AA342" s="5"/>
      <c r="AB342" s="5"/>
      <c r="AC342" s="34"/>
      <c r="AD342" s="34"/>
      <c r="AE342" s="152" t="str">
        <f t="shared" si="62"/>
        <v/>
      </c>
      <c r="AF342" s="53" t="str">
        <f t="shared" ca="1" si="57"/>
        <v>X</v>
      </c>
      <c r="AG342" s="56" t="str">
        <f t="shared" si="58"/>
        <v>미확인</v>
      </c>
      <c r="AH342" s="55"/>
      <c r="AI342" s="39"/>
      <c r="AJ342" s="61"/>
      <c r="AK342" s="181"/>
      <c r="AL342" s="55" t="str">
        <f t="shared" si="59"/>
        <v>O</v>
      </c>
      <c r="AM342" s="47"/>
      <c r="AN342" s="47"/>
      <c r="AO342" s="47"/>
      <c r="AP342" s="44"/>
    </row>
    <row r="343" spans="1:42" ht="18" customHeight="1" x14ac:dyDescent="0.3">
      <c r="A343" s="13">
        <f t="shared" si="53"/>
        <v>0</v>
      </c>
      <c r="B343" s="120">
        <f t="shared" si="54"/>
        <v>1</v>
      </c>
      <c r="C343" s="55" t="str">
        <f t="shared" si="64"/>
        <v>2015.09.28</v>
      </c>
      <c r="D343" s="47" t="str">
        <f>IF(ISBLANK(J343),"",IF(ISBLANK(E340),"08:30 AM","09:30 AM"))</f>
        <v>08:30 AM</v>
      </c>
      <c r="E343" s="172"/>
      <c r="F343" s="177" t="str">
        <f t="shared" ca="1" si="56"/>
        <v>이두·향찰 표기법의 원리와 실제: 2015.09.28.(월) 게시예정</v>
      </c>
      <c r="G343" s="26">
        <f t="shared" si="60"/>
        <v>336</v>
      </c>
      <c r="H343" s="29">
        <f t="shared" si="61"/>
        <v>4</v>
      </c>
      <c r="I343" s="18">
        <f>I342</f>
        <v>42275</v>
      </c>
      <c r="J343" s="23" t="s">
        <v>1889</v>
      </c>
      <c r="K343" s="23" t="str">
        <f>IF(ISBLANK(J343),"",CONCATENATE(J343,".hwp"))</f>
        <v>이두·향찰 표기법의 원리와 실제.hwp</v>
      </c>
      <c r="L343" s="32"/>
      <c r="M343" s="20"/>
      <c r="N343" s="5" t="s">
        <v>1896</v>
      </c>
      <c r="O343" s="5"/>
      <c r="P343" s="5"/>
      <c r="Q343" s="5"/>
      <c r="R343" s="5"/>
      <c r="S343" s="5"/>
      <c r="T343" s="5"/>
      <c r="U343" s="34"/>
      <c r="V343" s="20"/>
      <c r="W343" s="34"/>
      <c r="X343" s="20"/>
      <c r="Y343" s="5"/>
      <c r="Z343" s="5"/>
      <c r="AA343" s="5"/>
      <c r="AB343" s="5"/>
      <c r="AC343" s="34"/>
      <c r="AD343" s="34"/>
      <c r="AE343" s="152" t="str">
        <f t="shared" si="62"/>
        <v/>
      </c>
      <c r="AF343" s="53" t="str">
        <f t="shared" ca="1" si="57"/>
        <v>X</v>
      </c>
      <c r="AG343" s="56" t="str">
        <f t="shared" si="58"/>
        <v>미확인</v>
      </c>
      <c r="AH343" s="55"/>
      <c r="AI343" s="39"/>
      <c r="AJ343" s="61"/>
      <c r="AK343" s="181"/>
      <c r="AL343" s="55" t="str">
        <f t="shared" si="59"/>
        <v>O</v>
      </c>
      <c r="AM343" s="47"/>
      <c r="AN343" s="47"/>
      <c r="AO343" s="47"/>
      <c r="AP343" s="44"/>
    </row>
    <row r="344" spans="1:42" ht="18" customHeight="1" x14ac:dyDescent="0.3">
      <c r="A344" s="13">
        <f t="shared" si="53"/>
        <v>0</v>
      </c>
      <c r="B344" s="120">
        <f t="shared" si="54"/>
        <v>1</v>
      </c>
      <c r="C344" s="55" t="str">
        <f t="shared" si="64"/>
        <v>2015.09.29</v>
      </c>
      <c r="D344" s="47" t="str">
        <f>IF(ISBLANK(J344),"",IF(ISBLANK(E344),"07:00 AM","08:00 AM"))</f>
        <v>08:00 AM</v>
      </c>
      <c r="E344" s="172">
        <v>1</v>
      </c>
      <c r="F344" s="177" t="str">
        <f t="shared" ca="1" si="56"/>
        <v>정지용 시 &lt;밤&gt;의 공간기호론적 연구: 2015.09.29.(화) 게시예정</v>
      </c>
      <c r="G344" s="26">
        <f t="shared" si="60"/>
        <v>337</v>
      </c>
      <c r="H344" s="29">
        <f t="shared" si="61"/>
        <v>1</v>
      </c>
      <c r="I344" s="18">
        <f>I343+1</f>
        <v>42276</v>
      </c>
      <c r="J344" s="23" t="s">
        <v>1904</v>
      </c>
      <c r="K344" s="23" t="s">
        <v>1903</v>
      </c>
      <c r="L344" s="32"/>
      <c r="M344" s="20"/>
      <c r="N344" s="5"/>
      <c r="O344" s="5"/>
      <c r="P344" s="5"/>
      <c r="Q344" s="5"/>
      <c r="R344" s="5"/>
      <c r="S344" s="5"/>
      <c r="T344" s="5"/>
      <c r="U344" s="34"/>
      <c r="V344" s="20"/>
      <c r="W344" s="34"/>
      <c r="X344" s="20"/>
      <c r="Y344" s="5"/>
      <c r="Z344" s="5"/>
      <c r="AA344" s="5"/>
      <c r="AB344" s="5"/>
      <c r="AC344" s="34" t="s">
        <v>173</v>
      </c>
      <c r="AD344" s="34"/>
      <c r="AE344" s="152" t="str">
        <f t="shared" si="62"/>
        <v/>
      </c>
      <c r="AF344" s="53" t="str">
        <f t="shared" ca="1" si="57"/>
        <v>X</v>
      </c>
      <c r="AG344" s="56" t="str">
        <f t="shared" si="58"/>
        <v>미확인</v>
      </c>
      <c r="AH344" s="55"/>
      <c r="AI344" s="39"/>
      <c r="AJ344" s="61"/>
      <c r="AK344" s="181"/>
      <c r="AL344" s="55" t="str">
        <f t="shared" si="59"/>
        <v>O</v>
      </c>
      <c r="AM344" s="47"/>
      <c r="AN344" s="47"/>
      <c r="AO344" s="47"/>
      <c r="AP344" s="44"/>
    </row>
    <row r="345" spans="1:42" ht="18" customHeight="1" x14ac:dyDescent="0.3">
      <c r="A345" s="13">
        <f t="shared" si="53"/>
        <v>0</v>
      </c>
      <c r="B345" s="120">
        <f t="shared" si="54"/>
        <v>1</v>
      </c>
      <c r="C345" s="55" t="str">
        <f t="shared" si="64"/>
        <v>2015.09.29</v>
      </c>
      <c r="D345" s="47" t="str">
        <f>IF(ISBLANK(J345),"",IF(ISBLANK(E344),"07:30 AM","08:30 AM"))</f>
        <v>08:30 AM</v>
      </c>
      <c r="E345" s="172"/>
      <c r="F345" s="177" t="str">
        <f t="shared" ca="1" si="56"/>
        <v>접속 구문의 형식화 연구: 2015.09.29.(화) 게시예정</v>
      </c>
      <c r="G345" s="26">
        <f t="shared" si="60"/>
        <v>338</v>
      </c>
      <c r="H345" s="29">
        <f t="shared" si="61"/>
        <v>2</v>
      </c>
      <c r="I345" s="18">
        <f>I344</f>
        <v>42276</v>
      </c>
      <c r="J345" s="23" t="s">
        <v>1905</v>
      </c>
      <c r="K345" s="23" t="str">
        <f t="shared" ref="K345:K355" si="65">IF(ISBLANK(J345),"",CONCATENATE(J345,".hwp"))</f>
        <v>접속 구문의 형식화 연구.hwp</v>
      </c>
      <c r="L345" s="32" t="s">
        <v>1906</v>
      </c>
      <c r="M345" s="20"/>
      <c r="N345" s="5"/>
      <c r="O345" s="5"/>
      <c r="P345" s="5"/>
      <c r="Q345" s="5"/>
      <c r="R345" s="5"/>
      <c r="S345" s="5"/>
      <c r="T345" s="5"/>
      <c r="U345" s="34"/>
      <c r="V345" s="20"/>
      <c r="W345" s="34"/>
      <c r="X345" s="20"/>
      <c r="Y345" s="5"/>
      <c r="Z345" s="5"/>
      <c r="AA345" s="5"/>
      <c r="AB345" s="5"/>
      <c r="AC345" s="34"/>
      <c r="AD345" s="34"/>
      <c r="AE345" s="152" t="str">
        <f t="shared" si="62"/>
        <v/>
      </c>
      <c r="AF345" s="53" t="str">
        <f t="shared" ca="1" si="57"/>
        <v>X</v>
      </c>
      <c r="AG345" s="56" t="str">
        <f t="shared" si="58"/>
        <v>미확인</v>
      </c>
      <c r="AH345" s="55"/>
      <c r="AI345" s="39"/>
      <c r="AJ345" s="61"/>
      <c r="AK345" s="181"/>
      <c r="AL345" s="55" t="str">
        <f t="shared" si="59"/>
        <v>O</v>
      </c>
      <c r="AM345" s="47"/>
      <c r="AN345" s="47"/>
      <c r="AO345" s="47"/>
      <c r="AP345" s="44"/>
    </row>
    <row r="346" spans="1:42" ht="18" customHeight="1" x14ac:dyDescent="0.3">
      <c r="A346" s="13">
        <f t="shared" si="53"/>
        <v>0</v>
      </c>
      <c r="B346" s="120">
        <f t="shared" si="54"/>
        <v>1</v>
      </c>
      <c r="C346" s="55" t="str">
        <f t="shared" si="64"/>
        <v>2015.09.29</v>
      </c>
      <c r="D346" s="47" t="str">
        <f>IF(ISBLANK(J346),"",IF(ISBLANK(E344),"08:00 AM","09:00 AM"))</f>
        <v>09:00 AM</v>
      </c>
      <c r="E346" s="172"/>
      <c r="F346" s="177" t="str">
        <f t="shared" ca="1" si="56"/>
        <v>전제의 의사소통 상황에서의 기능: 2015.09.29.(화) 게시예정</v>
      </c>
      <c r="G346" s="26">
        <f t="shared" si="60"/>
        <v>339</v>
      </c>
      <c r="H346" s="29">
        <f t="shared" si="61"/>
        <v>3</v>
      </c>
      <c r="I346" s="18">
        <f>I345</f>
        <v>42276</v>
      </c>
      <c r="J346" s="23" t="s">
        <v>1911</v>
      </c>
      <c r="K346" s="23" t="str">
        <f t="shared" si="65"/>
        <v>전제의 의사소통 상황에서의 기능.hwp</v>
      </c>
      <c r="L346" s="32" t="s">
        <v>1908</v>
      </c>
      <c r="M346" s="20" t="s">
        <v>1907</v>
      </c>
      <c r="N346" s="5" t="s">
        <v>1909</v>
      </c>
      <c r="O346" s="5"/>
      <c r="P346" s="5"/>
      <c r="Q346" s="5"/>
      <c r="R346" s="5"/>
      <c r="S346" s="5"/>
      <c r="T346" s="5"/>
      <c r="U346" s="34" t="s">
        <v>1910</v>
      </c>
      <c r="V346" s="20"/>
      <c r="W346" s="34"/>
      <c r="X346" s="20"/>
      <c r="Y346" s="5"/>
      <c r="Z346" s="5"/>
      <c r="AA346" s="5"/>
      <c r="AB346" s="5"/>
      <c r="AC346" s="34"/>
      <c r="AD346" s="34"/>
      <c r="AE346" s="152">
        <f t="shared" si="62"/>
        <v>4</v>
      </c>
      <c r="AF346" s="53" t="str">
        <f t="shared" ca="1" si="57"/>
        <v>X</v>
      </c>
      <c r="AG346" s="56" t="str">
        <f t="shared" si="58"/>
        <v>미확인</v>
      </c>
      <c r="AH346" s="55"/>
      <c r="AI346" s="39"/>
      <c r="AJ346" s="61"/>
      <c r="AK346" s="181"/>
      <c r="AL346" s="55" t="str">
        <f t="shared" si="59"/>
        <v>O</v>
      </c>
      <c r="AM346" s="47"/>
      <c r="AN346" s="47"/>
      <c r="AO346" s="47"/>
      <c r="AP346" s="44"/>
    </row>
    <row r="347" spans="1:42" ht="18" customHeight="1" x14ac:dyDescent="0.3">
      <c r="A347" s="13">
        <f t="shared" si="53"/>
        <v>0</v>
      </c>
      <c r="B347" s="120">
        <f t="shared" si="54"/>
        <v>1</v>
      </c>
      <c r="C347" s="55" t="str">
        <f t="shared" si="64"/>
        <v>2015.09.29</v>
      </c>
      <c r="D347" s="47" t="str">
        <f>IF(ISBLANK(J347),"",IF(ISBLANK(E344),"08:30 AM","09:30 AM"))</f>
        <v>09:30 AM</v>
      </c>
      <c r="E347" s="172"/>
      <c r="F347" s="177" t="str">
        <f t="shared" ca="1" si="56"/>
        <v>음운론: 2015.09.29.(화) 게시예정</v>
      </c>
      <c r="G347" s="26">
        <f t="shared" si="60"/>
        <v>340</v>
      </c>
      <c r="H347" s="29">
        <f t="shared" si="61"/>
        <v>4</v>
      </c>
      <c r="I347" s="18">
        <f>I346</f>
        <v>42276</v>
      </c>
      <c r="J347" s="23" t="s">
        <v>1912</v>
      </c>
      <c r="K347" s="23" t="str">
        <f t="shared" si="65"/>
        <v>음운론.hwp</v>
      </c>
      <c r="L347" s="32" t="s">
        <v>1913</v>
      </c>
      <c r="M347" s="20"/>
      <c r="N347" s="5"/>
      <c r="O347" s="5"/>
      <c r="P347" s="5"/>
      <c r="Q347" s="5"/>
      <c r="R347" s="5"/>
      <c r="S347" s="5"/>
      <c r="T347" s="5"/>
      <c r="U347" s="34"/>
      <c r="V347" s="20"/>
      <c r="W347" s="34"/>
      <c r="X347" s="20"/>
      <c r="Y347" s="5"/>
      <c r="Z347" s="5"/>
      <c r="AA347" s="5"/>
      <c r="AB347" s="5"/>
      <c r="AC347" s="34"/>
      <c r="AD347" s="34"/>
      <c r="AE347" s="152" t="str">
        <f t="shared" si="62"/>
        <v/>
      </c>
      <c r="AF347" s="53" t="str">
        <f t="shared" ca="1" si="57"/>
        <v>X</v>
      </c>
      <c r="AG347" s="56">
        <v>42230</v>
      </c>
      <c r="AH347" s="55" t="s">
        <v>2794</v>
      </c>
      <c r="AI347" s="39"/>
      <c r="AJ347" s="61"/>
      <c r="AK347" s="181"/>
      <c r="AL347" s="55" t="str">
        <f t="shared" si="59"/>
        <v>O</v>
      </c>
      <c r="AM347" s="47"/>
      <c r="AN347" s="47"/>
      <c r="AO347" s="47"/>
      <c r="AP347" s="44"/>
    </row>
    <row r="348" spans="1:42" ht="18" customHeight="1" x14ac:dyDescent="0.3">
      <c r="A348" s="13">
        <f t="shared" si="53"/>
        <v>0</v>
      </c>
      <c r="B348" s="120">
        <f t="shared" si="54"/>
        <v>1</v>
      </c>
      <c r="C348" s="55" t="str">
        <f t="shared" si="64"/>
        <v>2015.09.30</v>
      </c>
      <c r="D348" s="47" t="str">
        <f>IF(ISBLANK(J348),"",IF(ISBLANK(E348),"07:00 AM","08:00 AM"))</f>
        <v>07:00 AM</v>
      </c>
      <c r="E348" s="172"/>
      <c r="F348" s="177" t="str">
        <f t="shared" ca="1" si="56"/>
        <v>전제: 2015.09.30.(수) 게시예정</v>
      </c>
      <c r="G348" s="26">
        <f t="shared" si="60"/>
        <v>341</v>
      </c>
      <c r="H348" s="29">
        <f t="shared" si="61"/>
        <v>1</v>
      </c>
      <c r="I348" s="18">
        <f>I347+1</f>
        <v>42277</v>
      </c>
      <c r="J348" s="23" t="s">
        <v>1914</v>
      </c>
      <c r="K348" s="23" t="str">
        <f t="shared" si="65"/>
        <v>전제.hwp</v>
      </c>
      <c r="L348" s="32"/>
      <c r="M348" s="20"/>
      <c r="N348" s="5"/>
      <c r="O348" s="5"/>
      <c r="P348" s="5"/>
      <c r="Q348" s="5"/>
      <c r="R348" s="5"/>
      <c r="S348" s="5"/>
      <c r="T348" s="5"/>
      <c r="U348" s="34" t="s">
        <v>1915</v>
      </c>
      <c r="V348" s="20"/>
      <c r="W348" s="34"/>
      <c r="X348" s="20"/>
      <c r="Y348" s="5"/>
      <c r="Z348" s="5"/>
      <c r="AA348" s="5"/>
      <c r="AB348" s="5"/>
      <c r="AC348" s="34"/>
      <c r="AD348" s="34"/>
      <c r="AE348" s="152" t="str">
        <f t="shared" si="62"/>
        <v/>
      </c>
      <c r="AF348" s="53" t="str">
        <f t="shared" ca="1" si="57"/>
        <v>X</v>
      </c>
      <c r="AG348" s="56" t="str">
        <f t="shared" si="58"/>
        <v>미확인</v>
      </c>
      <c r="AH348" s="55"/>
      <c r="AI348" s="39"/>
      <c r="AJ348" s="61"/>
      <c r="AK348" s="181"/>
      <c r="AL348" s="55" t="str">
        <f t="shared" si="59"/>
        <v>O</v>
      </c>
      <c r="AM348" s="47"/>
      <c r="AN348" s="47"/>
      <c r="AO348" s="47"/>
      <c r="AP348" s="44"/>
    </row>
    <row r="349" spans="1:42" ht="18" customHeight="1" x14ac:dyDescent="0.3">
      <c r="A349" s="13">
        <f t="shared" si="53"/>
        <v>0</v>
      </c>
      <c r="B349" s="120">
        <f t="shared" si="54"/>
        <v>1</v>
      </c>
      <c r="C349" s="55" t="str">
        <f t="shared" si="64"/>
        <v>2015.09.30</v>
      </c>
      <c r="D349" s="47" t="str">
        <f>IF(ISBLANK(J349),"",IF(ISBLANK(E348),"07:30 AM","08:30 AM"))</f>
        <v>07:30 AM</v>
      </c>
      <c r="E349" s="172"/>
      <c r="F349" s="177" t="str">
        <f t="shared" ca="1" si="56"/>
        <v>전산기 순화 용어(문화체육부. 1993): 2015.09.30.(수) 게시예정</v>
      </c>
      <c r="G349" s="26">
        <f t="shared" si="60"/>
        <v>342</v>
      </c>
      <c r="H349" s="29">
        <f t="shared" si="61"/>
        <v>2</v>
      </c>
      <c r="I349" s="18">
        <f>I348</f>
        <v>42277</v>
      </c>
      <c r="J349" s="122" t="s">
        <v>1922</v>
      </c>
      <c r="K349" s="158" t="str">
        <f t="shared" si="65"/>
        <v>전산기 순화 용어(문화체육부. 1993).hwp</v>
      </c>
      <c r="L349" s="159" t="s">
        <v>2141</v>
      </c>
      <c r="M349" s="160"/>
      <c r="N349" s="5"/>
      <c r="O349" s="5"/>
      <c r="P349" s="5"/>
      <c r="Q349" s="5" t="s">
        <v>1918</v>
      </c>
      <c r="R349" s="5"/>
      <c r="S349" s="5"/>
      <c r="T349" s="5"/>
      <c r="U349" s="34"/>
      <c r="V349" s="20"/>
      <c r="W349" s="34"/>
      <c r="X349" s="20"/>
      <c r="Y349" s="5"/>
      <c r="Z349" s="5"/>
      <c r="AA349" s="5"/>
      <c r="AB349" s="5"/>
      <c r="AC349" s="34"/>
      <c r="AD349" s="34"/>
      <c r="AE349" s="152">
        <f t="shared" si="62"/>
        <v>2</v>
      </c>
      <c r="AF349" s="53" t="str">
        <f t="shared" ca="1" si="57"/>
        <v>X</v>
      </c>
      <c r="AG349" s="56">
        <v>42230</v>
      </c>
      <c r="AH349" s="55" t="s">
        <v>2953</v>
      </c>
      <c r="AI349" s="39"/>
      <c r="AJ349" s="61"/>
      <c r="AK349" s="181"/>
      <c r="AL349" s="55" t="str">
        <f t="shared" si="59"/>
        <v>O</v>
      </c>
      <c r="AM349" s="47"/>
      <c r="AN349" s="47"/>
      <c r="AO349" s="47"/>
      <c r="AP349" s="44"/>
    </row>
    <row r="350" spans="1:42" ht="18" customHeight="1" x14ac:dyDescent="0.3">
      <c r="A350" s="13">
        <f t="shared" si="53"/>
        <v>0</v>
      </c>
      <c r="B350" s="120">
        <f t="shared" si="54"/>
        <v>1</v>
      </c>
      <c r="C350" s="55" t="str">
        <f t="shared" si="64"/>
        <v>2015.09.30</v>
      </c>
      <c r="D350" s="47" t="str">
        <f>IF(ISBLANK(J350),"",IF(ISBLANK(E348),"08:00 AM","09:00 AM"))</f>
        <v>08:00 AM</v>
      </c>
      <c r="E350" s="172"/>
      <c r="F350" s="177" t="str">
        <f t="shared" ca="1" si="56"/>
        <v>전문어의 특성과 유형 고찰: 2015.09.30.(수) 게시예정</v>
      </c>
      <c r="G350" s="26">
        <f t="shared" si="60"/>
        <v>343</v>
      </c>
      <c r="H350" s="29">
        <f t="shared" si="61"/>
        <v>3</v>
      </c>
      <c r="I350" s="18">
        <f>I349</f>
        <v>42277</v>
      </c>
      <c r="J350" s="23" t="s">
        <v>1921</v>
      </c>
      <c r="K350" s="23" t="str">
        <f t="shared" si="65"/>
        <v>전문어의 특성과 유형 고찰.hwp</v>
      </c>
      <c r="L350" s="32" t="s">
        <v>1919</v>
      </c>
      <c r="M350" s="20" t="s">
        <v>148</v>
      </c>
      <c r="N350" s="5"/>
      <c r="O350" s="5"/>
      <c r="P350" s="5"/>
      <c r="Q350" s="5"/>
      <c r="R350" s="5"/>
      <c r="S350" s="5"/>
      <c r="T350" s="5"/>
      <c r="U350" s="34"/>
      <c r="V350" s="20"/>
      <c r="W350" s="34" t="s">
        <v>1920</v>
      </c>
      <c r="X350" s="20"/>
      <c r="Y350" s="5"/>
      <c r="Z350" s="5"/>
      <c r="AA350" s="5"/>
      <c r="AB350" s="5"/>
      <c r="AC350" s="34"/>
      <c r="AD350" s="34"/>
      <c r="AE350" s="152">
        <f t="shared" si="62"/>
        <v>3</v>
      </c>
      <c r="AF350" s="53" t="str">
        <f t="shared" ca="1" si="57"/>
        <v>X</v>
      </c>
      <c r="AG350" s="56" t="str">
        <f t="shared" si="58"/>
        <v>미확인</v>
      </c>
      <c r="AH350" s="55"/>
      <c r="AI350" s="39"/>
      <c r="AJ350" s="61"/>
      <c r="AK350" s="181"/>
      <c r="AL350" s="55" t="str">
        <f t="shared" si="59"/>
        <v>O</v>
      </c>
      <c r="AM350" s="47"/>
      <c r="AN350" s="47"/>
      <c r="AO350" s="47"/>
      <c r="AP350" s="44"/>
    </row>
    <row r="351" spans="1:42" ht="18" customHeight="1" x14ac:dyDescent="0.3">
      <c r="A351" s="13">
        <f t="shared" si="53"/>
        <v>0</v>
      </c>
      <c r="B351" s="120">
        <f t="shared" si="54"/>
        <v>1</v>
      </c>
      <c r="C351" s="55" t="str">
        <f t="shared" si="64"/>
        <v>2015.09.30</v>
      </c>
      <c r="D351" s="47" t="str">
        <f>IF(ISBLANK(J351),"",IF(ISBLANK(E348),"08:30 AM","09:30 AM"))</f>
        <v>08:30 AM</v>
      </c>
      <c r="E351" s="172"/>
      <c r="F351" s="177" t="str">
        <f t="shared" ca="1" si="56"/>
        <v>용어 순화안: 2015.09.30.(수) 게시예정</v>
      </c>
      <c r="G351" s="26">
        <f t="shared" si="60"/>
        <v>344</v>
      </c>
      <c r="H351" s="29">
        <f t="shared" si="61"/>
        <v>4</v>
      </c>
      <c r="I351" s="18">
        <f>I350</f>
        <v>42277</v>
      </c>
      <c r="J351" s="122" t="s">
        <v>1916</v>
      </c>
      <c r="K351" s="23" t="str">
        <f t="shared" si="65"/>
        <v>용어 순화안.hwp</v>
      </c>
      <c r="L351" s="32"/>
      <c r="M351" s="20"/>
      <c r="N351" s="5"/>
      <c r="O351" s="5"/>
      <c r="P351" s="5"/>
      <c r="Q351" s="5"/>
      <c r="R351" s="5"/>
      <c r="S351" s="5"/>
      <c r="T351" s="5"/>
      <c r="U351" s="34"/>
      <c r="V351" s="20"/>
      <c r="W351" s="34"/>
      <c r="X351" s="20"/>
      <c r="Y351" s="5"/>
      <c r="Z351" s="5"/>
      <c r="AA351" s="5"/>
      <c r="AB351" s="5"/>
      <c r="AC351" s="34" t="s">
        <v>1917</v>
      </c>
      <c r="AD351" s="34"/>
      <c r="AE351" s="152" t="str">
        <f t="shared" si="62"/>
        <v/>
      </c>
      <c r="AF351" s="53" t="str">
        <f t="shared" ca="1" si="57"/>
        <v>X</v>
      </c>
      <c r="AG351" s="56" t="str">
        <f t="shared" si="58"/>
        <v>미확인</v>
      </c>
      <c r="AH351" s="55"/>
      <c r="AI351" s="39"/>
      <c r="AJ351" s="61"/>
      <c r="AK351" s="181"/>
      <c r="AL351" s="55" t="str">
        <f t="shared" si="59"/>
        <v>O</v>
      </c>
      <c r="AM351" s="47"/>
      <c r="AN351" s="47"/>
      <c r="AO351" s="47"/>
      <c r="AP351" s="44"/>
    </row>
    <row r="352" spans="1:42" ht="18" customHeight="1" x14ac:dyDescent="0.3">
      <c r="A352" s="13">
        <f t="shared" si="53"/>
        <v>0</v>
      </c>
      <c r="B352" s="120">
        <f t="shared" si="54"/>
        <v>1</v>
      </c>
      <c r="C352" s="55" t="str">
        <f t="shared" si="64"/>
        <v>2015.10.01</v>
      </c>
      <c r="D352" s="47" t="str">
        <f>IF(ISBLANK(J352),"",IF(ISBLANK(E352),"07:00 AM","08:00 AM"))</f>
        <v>08:00 AM</v>
      </c>
      <c r="E352" s="172">
        <v>1</v>
      </c>
      <c r="F352" s="177" t="str">
        <f t="shared" ca="1" si="56"/>
        <v>전문어 은행을 만들자: 2015.10.01.(목) 게시예정</v>
      </c>
      <c r="G352" s="26">
        <f t="shared" si="60"/>
        <v>345</v>
      </c>
      <c r="H352" s="29">
        <f t="shared" si="61"/>
        <v>1</v>
      </c>
      <c r="I352" s="18">
        <f>I351+1</f>
        <v>42278</v>
      </c>
      <c r="J352" s="122" t="s">
        <v>1923</v>
      </c>
      <c r="K352" s="23" t="str">
        <f t="shared" si="65"/>
        <v>전문어 은행을 만들자.hwp</v>
      </c>
      <c r="L352" s="32" t="s">
        <v>1924</v>
      </c>
      <c r="M352" s="20"/>
      <c r="N352" s="5"/>
      <c r="O352" s="5"/>
      <c r="P352" s="5"/>
      <c r="Q352" s="5"/>
      <c r="R352" s="5"/>
      <c r="S352" s="5"/>
      <c r="T352" s="5"/>
      <c r="U352" s="34"/>
      <c r="V352" s="20"/>
      <c r="W352" s="34"/>
      <c r="X352" s="20"/>
      <c r="Y352" s="5"/>
      <c r="Z352" s="5"/>
      <c r="AA352" s="5"/>
      <c r="AB352" s="5"/>
      <c r="AC352" s="34"/>
      <c r="AD352" s="34"/>
      <c r="AE352" s="152" t="str">
        <f t="shared" si="62"/>
        <v/>
      </c>
      <c r="AF352" s="53" t="str">
        <f t="shared" ca="1" si="57"/>
        <v>X</v>
      </c>
      <c r="AG352" s="56" t="str">
        <f t="shared" si="58"/>
        <v>미확인</v>
      </c>
      <c r="AH352" s="55"/>
      <c r="AI352" s="39"/>
      <c r="AJ352" s="61"/>
      <c r="AK352" s="181"/>
      <c r="AL352" s="55" t="str">
        <f t="shared" si="59"/>
        <v>O</v>
      </c>
      <c r="AM352" s="47"/>
      <c r="AN352" s="47"/>
      <c r="AO352" s="47"/>
      <c r="AP352" s="44"/>
    </row>
    <row r="353" spans="1:42" ht="18" customHeight="1" x14ac:dyDescent="0.3">
      <c r="A353" s="13">
        <f t="shared" si="53"/>
        <v>0</v>
      </c>
      <c r="B353" s="120">
        <f t="shared" si="54"/>
        <v>1</v>
      </c>
      <c r="C353" s="55" t="str">
        <f t="shared" si="64"/>
        <v>2015.10.01</v>
      </c>
      <c r="D353" s="47" t="str">
        <f>IF(ISBLANK(J353),"",IF(ISBLANK(E352),"07:30 AM","08:30 AM"))</f>
        <v>08:30 AM</v>
      </c>
      <c r="E353" s="172"/>
      <c r="F353" s="177" t="str">
        <f t="shared" ca="1" si="56"/>
        <v>전남 방언의 특징 분석: 2015.10.01.(목) 게시예정</v>
      </c>
      <c r="G353" s="26">
        <f t="shared" si="60"/>
        <v>346</v>
      </c>
      <c r="H353" s="29">
        <f t="shared" si="61"/>
        <v>2</v>
      </c>
      <c r="I353" s="18">
        <f>I352</f>
        <v>42278</v>
      </c>
      <c r="J353" s="23" t="s">
        <v>1925</v>
      </c>
      <c r="K353" s="23" t="str">
        <f t="shared" si="65"/>
        <v>전남 방언의 특징 분석.hwp</v>
      </c>
      <c r="L353" s="32"/>
      <c r="M353" s="20"/>
      <c r="N353" s="5"/>
      <c r="O353" s="5"/>
      <c r="P353" s="5"/>
      <c r="Q353" s="5"/>
      <c r="R353" s="5"/>
      <c r="S353" s="5"/>
      <c r="T353" s="5"/>
      <c r="U353" s="34"/>
      <c r="V353" s="20"/>
      <c r="W353" s="34"/>
      <c r="X353" s="20"/>
      <c r="Y353" s="5"/>
      <c r="Z353" s="5"/>
      <c r="AA353" s="5"/>
      <c r="AB353" s="5"/>
      <c r="AC353" s="34"/>
      <c r="AD353" s="34"/>
      <c r="AE353" s="152" t="str">
        <f t="shared" si="62"/>
        <v/>
      </c>
      <c r="AF353" s="53" t="str">
        <f t="shared" ca="1" si="57"/>
        <v>X</v>
      </c>
      <c r="AG353" s="56" t="str">
        <f t="shared" si="58"/>
        <v>지은이 찾을 수 없음</v>
      </c>
      <c r="AH353" s="55"/>
      <c r="AI353" s="39"/>
      <c r="AJ353" s="61"/>
      <c r="AK353" s="181" t="s">
        <v>2842</v>
      </c>
      <c r="AL353" s="55" t="str">
        <f t="shared" si="59"/>
        <v>O</v>
      </c>
      <c r="AM353" s="47"/>
      <c r="AN353" s="47"/>
      <c r="AO353" s="47"/>
      <c r="AP353" s="44"/>
    </row>
    <row r="354" spans="1:42" ht="18" customHeight="1" x14ac:dyDescent="0.3">
      <c r="A354" s="13">
        <f t="shared" si="53"/>
        <v>0</v>
      </c>
      <c r="B354" s="120">
        <f t="shared" si="54"/>
        <v>1</v>
      </c>
      <c r="C354" s="55" t="str">
        <f t="shared" si="64"/>
        <v>2015.10.01</v>
      </c>
      <c r="D354" s="47" t="str">
        <f>IF(ISBLANK(J354),"",IF(ISBLANK(E352),"08:00 AM","09:00 AM"))</f>
        <v>09:00 AM</v>
      </c>
      <c r="E354" s="172"/>
      <c r="F354" s="177" t="str">
        <f t="shared" ca="1" si="56"/>
        <v>전상범(1995)의 음운론과 형태론: 2015.10.01.(목) 게시예정</v>
      </c>
      <c r="G354" s="26">
        <f t="shared" si="60"/>
        <v>347</v>
      </c>
      <c r="H354" s="29">
        <f t="shared" si="61"/>
        <v>3</v>
      </c>
      <c r="I354" s="18">
        <f>I353</f>
        <v>42278</v>
      </c>
      <c r="J354" s="23" t="s">
        <v>1927</v>
      </c>
      <c r="K354" s="23" t="str">
        <f t="shared" si="65"/>
        <v>전상범(1995)의 음운론과 형태론.hwp</v>
      </c>
      <c r="L354" s="32"/>
      <c r="M354" s="20"/>
      <c r="N354" s="5"/>
      <c r="O354" s="5"/>
      <c r="P354" s="5"/>
      <c r="Q354" s="5"/>
      <c r="R354" s="5"/>
      <c r="S354" s="5"/>
      <c r="T354" s="5"/>
      <c r="U354" s="34" t="s">
        <v>1926</v>
      </c>
      <c r="V354" s="20"/>
      <c r="W354" s="34"/>
      <c r="X354" s="20"/>
      <c r="Y354" s="5"/>
      <c r="Z354" s="5"/>
      <c r="AA354" s="5"/>
      <c r="AB354" s="5"/>
      <c r="AC354" s="34"/>
      <c r="AD354" s="34"/>
      <c r="AE354" s="152" t="str">
        <f t="shared" si="62"/>
        <v/>
      </c>
      <c r="AF354" s="53" t="str">
        <f t="shared" ca="1" si="57"/>
        <v>X</v>
      </c>
      <c r="AG354" s="56" t="str">
        <f t="shared" si="58"/>
        <v>미확인</v>
      </c>
      <c r="AH354" s="55"/>
      <c r="AI354" s="39"/>
      <c r="AJ354" s="61"/>
      <c r="AK354" s="181"/>
      <c r="AL354" s="55" t="str">
        <f t="shared" si="59"/>
        <v>O</v>
      </c>
      <c r="AM354" s="47"/>
      <c r="AN354" s="47"/>
      <c r="AO354" s="47"/>
      <c r="AP354" s="44"/>
    </row>
    <row r="355" spans="1:42" ht="18" customHeight="1" x14ac:dyDescent="0.3">
      <c r="A355" s="13">
        <f t="shared" si="53"/>
        <v>0</v>
      </c>
      <c r="B355" s="120">
        <f t="shared" si="54"/>
        <v>1</v>
      </c>
      <c r="C355" s="55" t="str">
        <f t="shared" si="64"/>
        <v>2015.10.01</v>
      </c>
      <c r="D355" s="47" t="str">
        <f>IF(ISBLANK(J355),"",IF(ISBLANK(E352),"08:30 AM","09:30 AM"))</f>
        <v>09:30 AM</v>
      </c>
      <c r="E355" s="172"/>
      <c r="F355" s="177" t="str">
        <f t="shared" ca="1" si="56"/>
        <v>적합성 이론: 2015.10.01.(목) 게시예정</v>
      </c>
      <c r="G355" s="26">
        <f t="shared" si="60"/>
        <v>348</v>
      </c>
      <c r="H355" s="29">
        <f t="shared" si="61"/>
        <v>4</v>
      </c>
      <c r="I355" s="18">
        <f>I354</f>
        <v>42278</v>
      </c>
      <c r="J355" s="23" t="s">
        <v>1928</v>
      </c>
      <c r="K355" s="23" t="str">
        <f t="shared" si="65"/>
        <v>적합성 이론.hwp</v>
      </c>
      <c r="L355" s="32"/>
      <c r="M355" s="20"/>
      <c r="N355" s="5"/>
      <c r="O355" s="5"/>
      <c r="P355" s="5"/>
      <c r="Q355" s="5"/>
      <c r="R355" s="5"/>
      <c r="S355" s="5"/>
      <c r="T355" s="5"/>
      <c r="U355" s="34"/>
      <c r="V355" s="20"/>
      <c r="W355" s="34"/>
      <c r="X355" s="20"/>
      <c r="Y355" s="5"/>
      <c r="Z355" s="5"/>
      <c r="AA355" s="5"/>
      <c r="AB355" s="5"/>
      <c r="AC355" s="34" t="s">
        <v>1929</v>
      </c>
      <c r="AD355" s="34"/>
      <c r="AE355" s="152" t="str">
        <f t="shared" si="62"/>
        <v/>
      </c>
      <c r="AF355" s="53" t="str">
        <f t="shared" ca="1" si="57"/>
        <v>X</v>
      </c>
      <c r="AG355" s="56" t="str">
        <f t="shared" si="58"/>
        <v>미확인</v>
      </c>
      <c r="AH355" s="55"/>
      <c r="AI355" s="39"/>
      <c r="AJ355" s="61"/>
      <c r="AK355" s="181"/>
      <c r="AL355" s="55" t="str">
        <f t="shared" si="59"/>
        <v>O</v>
      </c>
      <c r="AM355" s="47"/>
      <c r="AN355" s="47"/>
      <c r="AO355" s="47"/>
      <c r="AP355" s="44"/>
    </row>
    <row r="356" spans="1:42" ht="18" customHeight="1" x14ac:dyDescent="0.3">
      <c r="A356" s="13">
        <f t="shared" si="53"/>
        <v>0</v>
      </c>
      <c r="B356" s="120">
        <f t="shared" si="54"/>
        <v>1</v>
      </c>
      <c r="C356" s="55" t="str">
        <f t="shared" si="64"/>
        <v>2015.10.02</v>
      </c>
      <c r="D356" s="47" t="str">
        <f>IF(ISBLANK(J356),"",IF(ISBLANK(E356),"07:00 AM","08:00 AM"))</f>
        <v>07:00 AM</v>
      </c>
      <c r="E356" s="172"/>
      <c r="F356" s="177" t="str">
        <f t="shared" ca="1" si="56"/>
        <v>"-적"의 통사와 의미 특성: 2015.10.02.(금) 게시예정</v>
      </c>
      <c r="G356" s="26">
        <f t="shared" si="60"/>
        <v>349</v>
      </c>
      <c r="H356" s="29">
        <f t="shared" si="61"/>
        <v>1</v>
      </c>
      <c r="I356" s="18">
        <f>I355+1</f>
        <v>42279</v>
      </c>
      <c r="J356" s="24" t="s">
        <v>1938</v>
      </c>
      <c r="K356" s="23" t="s">
        <v>1937</v>
      </c>
      <c r="L356" s="32"/>
      <c r="M356" s="20"/>
      <c r="N356" s="5"/>
      <c r="O356" s="5"/>
      <c r="P356" s="5"/>
      <c r="Q356" s="5"/>
      <c r="R356" s="5"/>
      <c r="S356" s="5"/>
      <c r="T356" s="5"/>
      <c r="U356" s="34" t="s">
        <v>1930</v>
      </c>
      <c r="V356" s="20"/>
      <c r="W356" s="34"/>
      <c r="X356" s="20"/>
      <c r="Y356" s="5"/>
      <c r="Z356" s="5"/>
      <c r="AA356" s="5"/>
      <c r="AB356" s="5"/>
      <c r="AC356" s="34"/>
      <c r="AD356" s="34"/>
      <c r="AE356" s="152" t="str">
        <f t="shared" si="62"/>
        <v/>
      </c>
      <c r="AF356" s="53" t="str">
        <f t="shared" ca="1" si="57"/>
        <v>X</v>
      </c>
      <c r="AG356" s="56" t="str">
        <f t="shared" si="58"/>
        <v>미확인</v>
      </c>
      <c r="AH356" s="55"/>
      <c r="AI356" s="39"/>
      <c r="AJ356" s="61"/>
      <c r="AK356" s="181"/>
      <c r="AL356" s="55" t="str">
        <f t="shared" si="59"/>
        <v>O</v>
      </c>
      <c r="AM356" s="47"/>
      <c r="AN356" s="47"/>
      <c r="AO356" s="47"/>
      <c r="AP356" s="44"/>
    </row>
    <row r="357" spans="1:42" ht="18" customHeight="1" x14ac:dyDescent="0.3">
      <c r="A357" s="13">
        <f t="shared" si="53"/>
        <v>0</v>
      </c>
      <c r="B357" s="120">
        <f t="shared" si="54"/>
        <v>1</v>
      </c>
      <c r="C357" s="55" t="str">
        <f t="shared" si="64"/>
        <v>2015.10.02</v>
      </c>
      <c r="D357" s="47" t="str">
        <f>IF(ISBLANK(J357),"",IF(ISBLANK(E356),"07:30 AM","08:30 AM"))</f>
        <v>07:30 AM</v>
      </c>
      <c r="E357" s="172"/>
      <c r="F357" s="177" t="str">
        <f t="shared" ca="1" si="56"/>
        <v>재미있는 우리말 어원: 2015.10.02.(금) 게시예정</v>
      </c>
      <c r="G357" s="26">
        <f t="shared" si="60"/>
        <v>350</v>
      </c>
      <c r="H357" s="29">
        <f t="shared" si="61"/>
        <v>2</v>
      </c>
      <c r="I357" s="18">
        <f>I356</f>
        <v>42279</v>
      </c>
      <c r="J357" s="122" t="s">
        <v>1931</v>
      </c>
      <c r="K357" s="23" t="str">
        <f t="shared" ref="K357:K362" si="66">IF(ISBLANK(J357),"",CONCATENATE(J357,".hwp"))</f>
        <v>재미있는 우리말 어원.hwp</v>
      </c>
      <c r="L357" s="32"/>
      <c r="M357" s="20"/>
      <c r="N357" s="5"/>
      <c r="O357" s="5"/>
      <c r="P357" s="5"/>
      <c r="Q357" s="5"/>
      <c r="R357" s="5"/>
      <c r="S357" s="5"/>
      <c r="T357" s="5"/>
      <c r="U357" s="34" t="s">
        <v>1933</v>
      </c>
      <c r="V357" s="20"/>
      <c r="W357" s="34"/>
      <c r="X357" s="20"/>
      <c r="Y357" s="5"/>
      <c r="Z357" s="5"/>
      <c r="AA357" s="5"/>
      <c r="AB357" s="5"/>
      <c r="AC357" s="34" t="s">
        <v>1932</v>
      </c>
      <c r="AD357" s="34"/>
      <c r="AE357" s="152">
        <f t="shared" si="62"/>
        <v>2</v>
      </c>
      <c r="AF357" s="53" t="str">
        <f t="shared" ca="1" si="57"/>
        <v>X</v>
      </c>
      <c r="AG357" s="56" t="str">
        <f t="shared" si="58"/>
        <v>미확인</v>
      </c>
      <c r="AH357" s="55"/>
      <c r="AI357" s="39"/>
      <c r="AJ357" s="61"/>
      <c r="AK357" s="181"/>
      <c r="AL357" s="55" t="str">
        <f t="shared" si="59"/>
        <v>O</v>
      </c>
      <c r="AM357" s="47"/>
      <c r="AN357" s="47"/>
      <c r="AO357" s="47"/>
      <c r="AP357" s="44"/>
    </row>
    <row r="358" spans="1:42" ht="18" customHeight="1" x14ac:dyDescent="0.3">
      <c r="A358" s="13">
        <f t="shared" si="53"/>
        <v>0</v>
      </c>
      <c r="B358" s="120">
        <f t="shared" si="54"/>
        <v>1</v>
      </c>
      <c r="C358" s="55" t="str">
        <f t="shared" si="64"/>
        <v>2015.10.02</v>
      </c>
      <c r="D358" s="47" t="str">
        <f>IF(ISBLANK(J358),"",IF(ISBLANK(E356),"08:00 AM","09:00 AM"))</f>
        <v>08:00 AM</v>
      </c>
      <c r="E358" s="172"/>
      <c r="F358" s="177" t="str">
        <f t="shared" ca="1" si="56"/>
        <v>잘못분석말을 다시 살핌: 2015.10.02.(금) 게시예정</v>
      </c>
      <c r="G358" s="26">
        <f t="shared" si="60"/>
        <v>351</v>
      </c>
      <c r="H358" s="29">
        <f t="shared" si="61"/>
        <v>3</v>
      </c>
      <c r="I358" s="18">
        <f>I357</f>
        <v>42279</v>
      </c>
      <c r="J358" s="23" t="s">
        <v>1935</v>
      </c>
      <c r="K358" s="23" t="str">
        <f t="shared" si="66"/>
        <v>잘못분석말을 다시 살핌.hwp</v>
      </c>
      <c r="L358" s="32"/>
      <c r="M358" s="20"/>
      <c r="N358" s="5"/>
      <c r="O358" s="5"/>
      <c r="P358" s="5"/>
      <c r="Q358" s="5"/>
      <c r="R358" s="5" t="s">
        <v>1934</v>
      </c>
      <c r="S358" s="5"/>
      <c r="T358" s="5"/>
      <c r="U358" s="34"/>
      <c r="V358" s="20"/>
      <c r="W358" s="34"/>
      <c r="X358" s="20"/>
      <c r="Y358" s="5"/>
      <c r="Z358" s="5"/>
      <c r="AA358" s="5"/>
      <c r="AB358" s="5"/>
      <c r="AC358" s="34"/>
      <c r="AD358" s="34"/>
      <c r="AE358" s="152" t="str">
        <f t="shared" si="62"/>
        <v/>
      </c>
      <c r="AF358" s="53" t="str">
        <f t="shared" ca="1" si="57"/>
        <v>X</v>
      </c>
      <c r="AG358" s="56" t="str">
        <f t="shared" si="58"/>
        <v>미확인</v>
      </c>
      <c r="AH358" s="55"/>
      <c r="AI358" s="39"/>
      <c r="AJ358" s="61"/>
      <c r="AK358" s="181"/>
      <c r="AL358" s="55" t="str">
        <f t="shared" si="59"/>
        <v>O</v>
      </c>
      <c r="AM358" s="47"/>
      <c r="AN358" s="47"/>
      <c r="AO358" s="47"/>
      <c r="AP358" s="44"/>
    </row>
    <row r="359" spans="1:42" ht="18" customHeight="1" x14ac:dyDescent="0.3">
      <c r="A359" s="13">
        <f t="shared" si="53"/>
        <v>0</v>
      </c>
      <c r="B359" s="120">
        <f t="shared" si="54"/>
        <v>1</v>
      </c>
      <c r="C359" s="55" t="str">
        <f t="shared" si="64"/>
        <v>2015.10.02</v>
      </c>
      <c r="D359" s="47" t="str">
        <f>IF(ISBLANK(J359),"",IF(ISBLANK(E356),"08:30 AM","09:30 AM"))</f>
        <v>08:30 AM</v>
      </c>
      <c r="E359" s="172"/>
      <c r="F359" s="177" t="str">
        <f t="shared" ca="1" si="56"/>
        <v>작문 교육론: 2015.10.02.(금) 게시예정</v>
      </c>
      <c r="G359" s="26">
        <f t="shared" si="60"/>
        <v>352</v>
      </c>
      <c r="H359" s="29">
        <f t="shared" si="61"/>
        <v>4</v>
      </c>
      <c r="I359" s="18">
        <f>I358</f>
        <v>42279</v>
      </c>
      <c r="J359" s="23" t="s">
        <v>1936</v>
      </c>
      <c r="K359" s="23" t="str">
        <f t="shared" si="66"/>
        <v>작문 교육론.hwp</v>
      </c>
      <c r="L359" s="32"/>
      <c r="M359" s="20"/>
      <c r="N359" s="5"/>
      <c r="O359" s="5"/>
      <c r="P359" s="5"/>
      <c r="Q359" s="5"/>
      <c r="R359" s="5"/>
      <c r="S359" s="5"/>
      <c r="T359" s="5"/>
      <c r="U359" s="34"/>
      <c r="V359" s="20"/>
      <c r="W359" s="34"/>
      <c r="X359" s="20"/>
      <c r="Y359" s="5"/>
      <c r="Z359" s="5"/>
      <c r="AA359" s="5"/>
      <c r="AB359" s="5"/>
      <c r="AC359" s="34"/>
      <c r="AD359" s="34"/>
      <c r="AE359" s="152" t="str">
        <f t="shared" si="62"/>
        <v/>
      </c>
      <c r="AF359" s="53" t="str">
        <f t="shared" ca="1" si="57"/>
        <v>X</v>
      </c>
      <c r="AG359" s="56" t="str">
        <f t="shared" si="58"/>
        <v>지은이 찾을 수 없음</v>
      </c>
      <c r="AH359" s="55"/>
      <c r="AI359" s="39"/>
      <c r="AJ359" s="61"/>
      <c r="AK359" s="181" t="s">
        <v>2890</v>
      </c>
      <c r="AL359" s="55" t="str">
        <f t="shared" si="59"/>
        <v>O</v>
      </c>
      <c r="AM359" s="47"/>
      <c r="AN359" s="47"/>
      <c r="AO359" s="47"/>
      <c r="AP359" s="44"/>
    </row>
    <row r="360" spans="1:42" ht="18" customHeight="1" x14ac:dyDescent="0.3">
      <c r="A360" s="13">
        <f t="shared" si="53"/>
        <v>0</v>
      </c>
      <c r="B360" s="120">
        <f t="shared" si="54"/>
        <v>1</v>
      </c>
      <c r="C360" s="55" t="str">
        <f t="shared" si="64"/>
        <v>2015.10.03</v>
      </c>
      <c r="D360" s="47" t="str">
        <f>IF(ISBLANK(J360),"",IF(ISBLANK(E360),"07:00 AM","08:00 AM"))</f>
        <v>07:00 AM</v>
      </c>
      <c r="E360" s="172"/>
      <c r="F360" s="177" t="str">
        <f t="shared" ca="1" si="56"/>
        <v>자연 언어 처리를 위한 한국어 품사 태그의 몇 가지 문제: 2015.10.03.(토) 게시예정</v>
      </c>
      <c r="G360" s="26">
        <f t="shared" si="60"/>
        <v>353</v>
      </c>
      <c r="H360" s="29">
        <f t="shared" si="61"/>
        <v>1</v>
      </c>
      <c r="I360" s="18">
        <f>I359+1</f>
        <v>42280</v>
      </c>
      <c r="J360" s="23" t="s">
        <v>1946</v>
      </c>
      <c r="K360" s="23" t="str">
        <f t="shared" si="66"/>
        <v>자연 언어 처리를 위한 한국어 품사 태그의 몇 가지 문제.hwp</v>
      </c>
      <c r="L360" s="32" t="s">
        <v>1942</v>
      </c>
      <c r="M360" s="20"/>
      <c r="N360" s="5"/>
      <c r="O360" s="5"/>
      <c r="P360" s="5"/>
      <c r="Q360" s="5"/>
      <c r="R360" s="5"/>
      <c r="S360" s="5"/>
      <c r="T360" s="5"/>
      <c r="U360" s="34"/>
      <c r="V360" s="20"/>
      <c r="W360" s="34"/>
      <c r="X360" s="20"/>
      <c r="Y360" s="5"/>
      <c r="Z360" s="5"/>
      <c r="AA360" s="5"/>
      <c r="AB360" s="5"/>
      <c r="AC360" s="34"/>
      <c r="AD360" s="34"/>
      <c r="AE360" s="152" t="str">
        <f t="shared" si="62"/>
        <v/>
      </c>
      <c r="AF360" s="53" t="str">
        <f t="shared" ca="1" si="57"/>
        <v>X</v>
      </c>
      <c r="AG360" s="56" t="str">
        <f t="shared" si="58"/>
        <v>미확인</v>
      </c>
      <c r="AH360" s="55"/>
      <c r="AI360" s="39"/>
      <c r="AJ360" s="61"/>
      <c r="AK360" s="181"/>
      <c r="AL360" s="55" t="str">
        <f t="shared" si="59"/>
        <v>O</v>
      </c>
      <c r="AM360" s="47"/>
      <c r="AN360" s="47"/>
      <c r="AO360" s="47"/>
      <c r="AP360" s="44"/>
    </row>
    <row r="361" spans="1:42" ht="18" customHeight="1" x14ac:dyDescent="0.3">
      <c r="A361" s="13">
        <f t="shared" si="53"/>
        <v>0</v>
      </c>
      <c r="B361" s="120">
        <f t="shared" si="54"/>
        <v>1</v>
      </c>
      <c r="C361" s="55" t="str">
        <f t="shared" si="64"/>
        <v>2015.10.03</v>
      </c>
      <c r="D361" s="47" t="str">
        <f>IF(ISBLANK(J361),"",IF(ISBLANK(E360),"07:30 AM","08:30 AM"))</f>
        <v>07:30 AM</v>
      </c>
      <c r="E361" s="172"/>
      <c r="F361" s="177" t="str">
        <f t="shared" ca="1" si="56"/>
        <v>임진록의 현실주의적 성격: 2015.10.03.(토) 게시예정</v>
      </c>
      <c r="G361" s="26">
        <f t="shared" si="60"/>
        <v>354</v>
      </c>
      <c r="H361" s="29">
        <f t="shared" si="61"/>
        <v>2</v>
      </c>
      <c r="I361" s="18">
        <f>I360</f>
        <v>42280</v>
      </c>
      <c r="J361" s="23" t="s">
        <v>1943</v>
      </c>
      <c r="K361" s="23" t="str">
        <f t="shared" si="66"/>
        <v>임진록의 현실주의적 성격.hwp</v>
      </c>
      <c r="L361" s="32"/>
      <c r="M361" s="20"/>
      <c r="N361" s="5"/>
      <c r="O361" s="5"/>
      <c r="P361" s="5"/>
      <c r="Q361" s="5"/>
      <c r="R361" s="5"/>
      <c r="S361" s="5"/>
      <c r="T361" s="5" t="s">
        <v>1944</v>
      </c>
      <c r="U361" s="34"/>
      <c r="V361" s="20"/>
      <c r="W361" s="34"/>
      <c r="X361" s="20"/>
      <c r="Y361" s="5"/>
      <c r="Z361" s="5"/>
      <c r="AA361" s="5"/>
      <c r="AB361" s="5"/>
      <c r="AC361" s="34"/>
      <c r="AD361" s="34"/>
      <c r="AE361" s="152" t="str">
        <f t="shared" si="62"/>
        <v/>
      </c>
      <c r="AF361" s="53" t="str">
        <f t="shared" ca="1" si="57"/>
        <v>X</v>
      </c>
      <c r="AG361" s="56" t="str">
        <f t="shared" si="58"/>
        <v>미확인</v>
      </c>
      <c r="AH361" s="55"/>
      <c r="AI361" s="39"/>
      <c r="AJ361" s="61"/>
      <c r="AK361" s="181"/>
      <c r="AL361" s="55" t="str">
        <f t="shared" si="59"/>
        <v>O</v>
      </c>
      <c r="AM361" s="47"/>
      <c r="AN361" s="47"/>
      <c r="AO361" s="47"/>
      <c r="AP361" s="44"/>
    </row>
    <row r="362" spans="1:42" ht="18" customHeight="1" x14ac:dyDescent="0.3">
      <c r="A362" s="13">
        <f t="shared" si="53"/>
        <v>0</v>
      </c>
      <c r="B362" s="120">
        <f t="shared" si="54"/>
        <v>1</v>
      </c>
      <c r="C362" s="55" t="str">
        <f t="shared" si="64"/>
        <v>2015.10.03</v>
      </c>
      <c r="D362" s="47" t="str">
        <f>IF(ISBLANK(J362),"",IF(ISBLANK(E360),"08:00 AM","09:00 AM"))</f>
        <v>08:00 AM</v>
      </c>
      <c r="E362" s="172"/>
      <c r="F362" s="177" t="str">
        <f t="shared" ca="1" si="56"/>
        <v>임란 포로 일기 연구: 2015.10.03.(토) 게시예정</v>
      </c>
      <c r="G362" s="26">
        <f t="shared" si="60"/>
        <v>355</v>
      </c>
      <c r="H362" s="29">
        <f t="shared" si="61"/>
        <v>3</v>
      </c>
      <c r="I362" s="18">
        <f>I361</f>
        <v>42280</v>
      </c>
      <c r="J362" s="23" t="s">
        <v>1945</v>
      </c>
      <c r="K362" s="23" t="str">
        <f t="shared" si="66"/>
        <v>임란 포로 일기 연구.hwp</v>
      </c>
      <c r="L362" s="32" t="s">
        <v>1942</v>
      </c>
      <c r="M362" s="20"/>
      <c r="N362" s="5"/>
      <c r="O362" s="5"/>
      <c r="P362" s="5"/>
      <c r="Q362" s="5"/>
      <c r="R362" s="5"/>
      <c r="S362" s="5"/>
      <c r="T362" s="5"/>
      <c r="U362" s="34"/>
      <c r="V362" s="20"/>
      <c r="W362" s="34"/>
      <c r="X362" s="20"/>
      <c r="Y362" s="5"/>
      <c r="Z362" s="5"/>
      <c r="AA362" s="5"/>
      <c r="AB362" s="5"/>
      <c r="AC362" s="34"/>
      <c r="AD362" s="34"/>
      <c r="AE362" s="152" t="str">
        <f t="shared" si="62"/>
        <v/>
      </c>
      <c r="AF362" s="53" t="str">
        <f t="shared" ca="1" si="57"/>
        <v>X</v>
      </c>
      <c r="AG362" s="56" t="str">
        <f t="shared" si="58"/>
        <v>미확인</v>
      </c>
      <c r="AH362" s="55"/>
      <c r="AI362" s="39"/>
      <c r="AJ362" s="61"/>
      <c r="AK362" s="181"/>
      <c r="AL362" s="55" t="str">
        <f t="shared" si="59"/>
        <v>O</v>
      </c>
      <c r="AM362" s="47"/>
      <c r="AN362" s="47"/>
      <c r="AO362" s="47"/>
      <c r="AP362" s="44"/>
    </row>
    <row r="363" spans="1:42" ht="18" customHeight="1" x14ac:dyDescent="0.3">
      <c r="A363" s="13">
        <f t="shared" si="53"/>
        <v>0</v>
      </c>
      <c r="B363" s="120">
        <f t="shared" si="54"/>
        <v>1</v>
      </c>
      <c r="C363" s="55" t="str">
        <f t="shared" si="64"/>
        <v>2015.10.03</v>
      </c>
      <c r="D363" s="47" t="str">
        <f>IF(ISBLANK(J363),"",IF(ISBLANK(E360),"08:30 AM","09:30 AM"))</f>
        <v>08:30 AM</v>
      </c>
      <c r="E363" s="172"/>
      <c r="F363" s="177" t="str">
        <f t="shared" ca="1" si="56"/>
        <v>일연의 『삼국유사』 편찬 의도에 관한 일 고찰: 2015.10.03.(토) 게시예정</v>
      </c>
      <c r="G363" s="26">
        <f t="shared" si="60"/>
        <v>356</v>
      </c>
      <c r="H363" s="29">
        <f t="shared" si="61"/>
        <v>4</v>
      </c>
      <c r="I363" s="18">
        <f>I362</f>
        <v>42280</v>
      </c>
      <c r="J363" s="23" t="s">
        <v>1941</v>
      </c>
      <c r="K363" s="23" t="s">
        <v>1940</v>
      </c>
      <c r="L363" s="32"/>
      <c r="M363" s="20"/>
      <c r="N363" s="5"/>
      <c r="O363" s="5"/>
      <c r="P363" s="5"/>
      <c r="Q363" s="5"/>
      <c r="R363" s="5"/>
      <c r="S363" s="5"/>
      <c r="T363" s="5"/>
      <c r="U363" s="34" t="s">
        <v>1939</v>
      </c>
      <c r="V363" s="20"/>
      <c r="W363" s="34"/>
      <c r="X363" s="20"/>
      <c r="Y363" s="5"/>
      <c r="Z363" s="5"/>
      <c r="AA363" s="5"/>
      <c r="AB363" s="5"/>
      <c r="AC363" s="34"/>
      <c r="AD363" s="34"/>
      <c r="AE363" s="152" t="str">
        <f t="shared" si="62"/>
        <v/>
      </c>
      <c r="AF363" s="53" t="str">
        <f t="shared" ca="1" si="57"/>
        <v>X</v>
      </c>
      <c r="AG363" s="56" t="str">
        <f t="shared" si="58"/>
        <v>미확인</v>
      </c>
      <c r="AH363" s="55"/>
      <c r="AI363" s="39"/>
      <c r="AJ363" s="61"/>
      <c r="AK363" s="181"/>
      <c r="AL363" s="55" t="str">
        <f t="shared" si="59"/>
        <v>O</v>
      </c>
      <c r="AM363" s="47"/>
      <c r="AN363" s="47"/>
      <c r="AO363" s="47"/>
      <c r="AP363" s="44"/>
    </row>
    <row r="364" spans="1:42" ht="18" customHeight="1" x14ac:dyDescent="0.3">
      <c r="A364" s="13">
        <f t="shared" si="53"/>
        <v>0</v>
      </c>
      <c r="B364" s="120">
        <f t="shared" si="54"/>
        <v>1</v>
      </c>
      <c r="C364" s="55" t="str">
        <f t="shared" si="64"/>
        <v>2015.10.04</v>
      </c>
      <c r="D364" s="47" t="str">
        <f>IF(ISBLANK(J364),"",IF(ISBLANK(E364),"07:00 AM","08:00 AM"))</f>
        <v>07:00 AM</v>
      </c>
      <c r="E364" s="172"/>
      <c r="F364" s="177" t="str">
        <f t="shared" ca="1" si="56"/>
        <v>일본어투 생활용어 순화 자료: 2015.10.04.(일) 게시예정</v>
      </c>
      <c r="G364" s="26">
        <f t="shared" si="60"/>
        <v>357</v>
      </c>
      <c r="H364" s="29">
        <f t="shared" si="61"/>
        <v>1</v>
      </c>
      <c r="I364" s="18">
        <f>I363+1</f>
        <v>42281</v>
      </c>
      <c r="J364" s="122" t="s">
        <v>1947</v>
      </c>
      <c r="K364" s="158" t="str">
        <f t="shared" ref="K364:K369" si="67">IF(ISBLANK(J364),"",CONCATENATE(J364,".hwp"))</f>
        <v>일본어투 생활용어 순화 자료.hwp</v>
      </c>
      <c r="L364" s="159" t="s">
        <v>2141</v>
      </c>
      <c r="M364" s="160"/>
      <c r="N364" s="5"/>
      <c r="O364" s="5"/>
      <c r="P364" s="5"/>
      <c r="Q364" s="5" t="s">
        <v>1918</v>
      </c>
      <c r="R364" s="5"/>
      <c r="S364" s="5"/>
      <c r="T364" s="5"/>
      <c r="U364" s="34"/>
      <c r="V364" s="20"/>
      <c r="W364" s="34"/>
      <c r="X364" s="20"/>
      <c r="Y364" s="5"/>
      <c r="Z364" s="5"/>
      <c r="AA364" s="5"/>
      <c r="AB364" s="5"/>
      <c r="AC364" s="34"/>
      <c r="AD364" s="34"/>
      <c r="AE364" s="152">
        <f t="shared" si="62"/>
        <v>2</v>
      </c>
      <c r="AF364" s="53" t="str">
        <f t="shared" ca="1" si="57"/>
        <v>X</v>
      </c>
      <c r="AG364" s="56">
        <v>42230</v>
      </c>
      <c r="AH364" s="55" t="s">
        <v>2953</v>
      </c>
      <c r="AI364" s="39"/>
      <c r="AJ364" s="61"/>
      <c r="AK364" s="181"/>
      <c r="AL364" s="55" t="str">
        <f t="shared" si="59"/>
        <v>O</v>
      </c>
      <c r="AM364" s="47"/>
      <c r="AN364" s="47"/>
      <c r="AO364" s="47"/>
      <c r="AP364" s="44"/>
    </row>
    <row r="365" spans="1:42" ht="18" customHeight="1" x14ac:dyDescent="0.3">
      <c r="A365" s="13">
        <f t="shared" si="53"/>
        <v>0</v>
      </c>
      <c r="B365" s="120">
        <f t="shared" si="54"/>
        <v>1</v>
      </c>
      <c r="C365" s="55" t="str">
        <f t="shared" si="64"/>
        <v>2015.10.04</v>
      </c>
      <c r="D365" s="47" t="str">
        <f>IF(ISBLANK(J365),"",IF(ISBLANK(E364),"07:30 AM","08:30 AM"))</f>
        <v>07:30 AM</v>
      </c>
      <c r="E365" s="172"/>
      <c r="F365" s="177" t="str">
        <f t="shared" ca="1" si="56"/>
        <v>인지의미론의 기본 개념: 2015.10.04.(일) 게시예정</v>
      </c>
      <c r="G365" s="26">
        <f t="shared" si="60"/>
        <v>358</v>
      </c>
      <c r="H365" s="29">
        <f t="shared" si="61"/>
        <v>2</v>
      </c>
      <c r="I365" s="18">
        <f>I364</f>
        <v>42281</v>
      </c>
      <c r="J365" s="23" t="s">
        <v>1948</v>
      </c>
      <c r="K365" s="23" t="str">
        <f t="shared" si="67"/>
        <v>인지의미론의 기본 개념.hwp</v>
      </c>
      <c r="L365" s="32"/>
      <c r="M365" s="20"/>
      <c r="N365" s="5"/>
      <c r="O365" s="5"/>
      <c r="P365" s="5"/>
      <c r="Q365" s="5"/>
      <c r="R365" s="5"/>
      <c r="S365" s="5"/>
      <c r="T365" s="5"/>
      <c r="U365" s="34"/>
      <c r="V365" s="20"/>
      <c r="W365" s="34"/>
      <c r="X365" s="20"/>
      <c r="Y365" s="5"/>
      <c r="Z365" s="5"/>
      <c r="AA365" s="5"/>
      <c r="AB365" s="5"/>
      <c r="AC365" s="34"/>
      <c r="AD365" s="34"/>
      <c r="AE365" s="152" t="str">
        <f t="shared" si="62"/>
        <v/>
      </c>
      <c r="AF365" s="53" t="str">
        <f t="shared" ca="1" si="57"/>
        <v>X</v>
      </c>
      <c r="AG365" s="56" t="str">
        <f t="shared" si="58"/>
        <v>지은이 찾을 수 없음</v>
      </c>
      <c r="AH365" s="55"/>
      <c r="AI365" s="39"/>
      <c r="AJ365" s="61"/>
      <c r="AK365" s="181"/>
      <c r="AL365" s="55" t="str">
        <f t="shared" si="59"/>
        <v>O</v>
      </c>
      <c r="AM365" s="47"/>
      <c r="AN365" s="47"/>
      <c r="AO365" s="47"/>
      <c r="AP365" s="44"/>
    </row>
    <row r="366" spans="1:42" ht="18" customHeight="1" x14ac:dyDescent="0.3">
      <c r="A366" s="13">
        <f t="shared" si="53"/>
        <v>0</v>
      </c>
      <c r="B366" s="120">
        <f t="shared" si="54"/>
        <v>1</v>
      </c>
      <c r="C366" s="55" t="str">
        <f t="shared" si="64"/>
        <v>2015.10.04</v>
      </c>
      <c r="D366" s="47" t="str">
        <f>IF(ISBLANK(J366),"",IF(ISBLANK(E364),"08:00 AM","09:00 AM"))</f>
        <v>08:00 AM</v>
      </c>
      <c r="E366" s="172"/>
      <c r="F366" s="177" t="str">
        <f t="shared" ca="1" si="56"/>
        <v>인지와 은유: 2015.10.04.(일) 게시예정</v>
      </c>
      <c r="G366" s="26">
        <f t="shared" si="60"/>
        <v>359</v>
      </c>
      <c r="H366" s="29">
        <f t="shared" si="61"/>
        <v>3</v>
      </c>
      <c r="I366" s="18">
        <f>I365</f>
        <v>42281</v>
      </c>
      <c r="J366" s="23" t="s">
        <v>1949</v>
      </c>
      <c r="K366" s="23" t="str">
        <f t="shared" si="67"/>
        <v>인지와 은유.hwp</v>
      </c>
      <c r="L366" s="32"/>
      <c r="M366" s="20"/>
      <c r="N366" s="5"/>
      <c r="O366" s="5"/>
      <c r="P366" s="5"/>
      <c r="Q366" s="5"/>
      <c r="R366" s="5"/>
      <c r="S366" s="5"/>
      <c r="T366" s="5"/>
      <c r="U366" s="34" t="s">
        <v>1950</v>
      </c>
      <c r="V366" s="20"/>
      <c r="W366" s="34"/>
      <c r="X366" s="20"/>
      <c r="Y366" s="5"/>
      <c r="Z366" s="5"/>
      <c r="AA366" s="5"/>
      <c r="AB366" s="5"/>
      <c r="AC366" s="34"/>
      <c r="AD366" s="34"/>
      <c r="AE366" s="152" t="str">
        <f t="shared" si="62"/>
        <v/>
      </c>
      <c r="AF366" s="53" t="str">
        <f t="shared" ca="1" si="57"/>
        <v>X</v>
      </c>
      <c r="AG366" s="56" t="str">
        <f t="shared" si="58"/>
        <v>미확인</v>
      </c>
      <c r="AH366" s="55"/>
      <c r="AI366" s="39"/>
      <c r="AJ366" s="61"/>
      <c r="AK366" s="181"/>
      <c r="AL366" s="55" t="str">
        <f t="shared" si="59"/>
        <v>O</v>
      </c>
      <c r="AM366" s="47"/>
      <c r="AN366" s="47"/>
      <c r="AO366" s="47"/>
      <c r="AP366" s="44"/>
    </row>
    <row r="367" spans="1:42" ht="18" customHeight="1" x14ac:dyDescent="0.3">
      <c r="A367" s="13">
        <f t="shared" si="53"/>
        <v>0</v>
      </c>
      <c r="B367" s="120">
        <f t="shared" si="54"/>
        <v>1</v>
      </c>
      <c r="C367" s="55" t="str">
        <f t="shared" si="64"/>
        <v>2015.10.04</v>
      </c>
      <c r="D367" s="47" t="str">
        <f>IF(ISBLANK(J367),"",IF(ISBLANK(E364),"08:30 AM","09:30 AM"))</f>
        <v>08:30 AM</v>
      </c>
      <c r="E367" s="172"/>
      <c r="F367" s="177" t="str">
        <f t="shared" ca="1" si="56"/>
        <v>인지 문법: 2015.10.04.(일) 게시예정</v>
      </c>
      <c r="G367" s="26">
        <f t="shared" si="60"/>
        <v>360</v>
      </c>
      <c r="H367" s="29">
        <f t="shared" si="61"/>
        <v>4</v>
      </c>
      <c r="I367" s="18">
        <f>I366</f>
        <v>42281</v>
      </c>
      <c r="J367" s="23" t="s">
        <v>1952</v>
      </c>
      <c r="K367" s="23" t="str">
        <f t="shared" si="67"/>
        <v>인지 문법.hwp</v>
      </c>
      <c r="L367" s="32"/>
      <c r="M367" s="20"/>
      <c r="N367" s="5"/>
      <c r="O367" s="5"/>
      <c r="P367" s="5"/>
      <c r="Q367" s="5"/>
      <c r="R367" s="5"/>
      <c r="S367" s="5"/>
      <c r="T367" s="5"/>
      <c r="U367" s="34" t="s">
        <v>1951</v>
      </c>
      <c r="V367" s="20"/>
      <c r="W367" s="34"/>
      <c r="X367" s="20"/>
      <c r="Y367" s="5"/>
      <c r="Z367" s="5"/>
      <c r="AA367" s="5"/>
      <c r="AB367" s="5"/>
      <c r="AC367" s="34"/>
      <c r="AD367" s="34"/>
      <c r="AE367" s="152" t="str">
        <f t="shared" si="62"/>
        <v/>
      </c>
      <c r="AF367" s="53" t="str">
        <f t="shared" ca="1" si="57"/>
        <v>X</v>
      </c>
      <c r="AG367" s="56" t="str">
        <f t="shared" si="58"/>
        <v>미확인</v>
      </c>
      <c r="AH367" s="55"/>
      <c r="AI367" s="39"/>
      <c r="AJ367" s="61"/>
      <c r="AK367" s="181"/>
      <c r="AL367" s="55" t="str">
        <f t="shared" si="59"/>
        <v>O</v>
      </c>
      <c r="AM367" s="47"/>
      <c r="AN367" s="47"/>
      <c r="AO367" s="47"/>
      <c r="AP367" s="44"/>
    </row>
    <row r="368" spans="1:42" ht="18" customHeight="1" x14ac:dyDescent="0.3">
      <c r="A368" s="13">
        <f t="shared" si="53"/>
        <v>0</v>
      </c>
      <c r="B368" s="120">
        <f t="shared" si="54"/>
        <v>1</v>
      </c>
      <c r="C368" s="55" t="str">
        <f t="shared" si="64"/>
        <v>2015.10.05</v>
      </c>
      <c r="D368" s="47" t="str">
        <f>IF(ISBLANK(J368),"",IF(ISBLANK(E368),"07:00 AM","08:00 AM"))</f>
        <v>07:00 AM</v>
      </c>
      <c r="E368" s="172"/>
      <c r="F368" s="177" t="str">
        <f t="shared" ca="1" si="56"/>
        <v>인지·화용적 추론: 2015.10.05.(월) 게시예정</v>
      </c>
      <c r="G368" s="26">
        <f t="shared" si="60"/>
        <v>361</v>
      </c>
      <c r="H368" s="29">
        <f t="shared" si="61"/>
        <v>1</v>
      </c>
      <c r="I368" s="18">
        <f>I367+1</f>
        <v>42282</v>
      </c>
      <c r="J368" s="23" t="s">
        <v>1954</v>
      </c>
      <c r="K368" s="23" t="str">
        <f t="shared" si="67"/>
        <v>인지·화용적 추론.hwp</v>
      </c>
      <c r="L368" s="32"/>
      <c r="M368" s="20"/>
      <c r="N368" s="5"/>
      <c r="O368" s="5"/>
      <c r="P368" s="5"/>
      <c r="Q368" s="5"/>
      <c r="R368" s="5"/>
      <c r="S368" s="5"/>
      <c r="T368" s="5"/>
      <c r="U368" s="34"/>
      <c r="V368" s="20"/>
      <c r="W368" s="34"/>
      <c r="X368" s="20"/>
      <c r="Y368" s="5"/>
      <c r="Z368" s="5"/>
      <c r="AA368" s="5"/>
      <c r="AB368" s="5"/>
      <c r="AC368" s="34"/>
      <c r="AD368" s="34"/>
      <c r="AE368" s="152" t="str">
        <f t="shared" si="62"/>
        <v/>
      </c>
      <c r="AF368" s="53" t="str">
        <f t="shared" ca="1" si="57"/>
        <v>X</v>
      </c>
      <c r="AG368" s="56" t="str">
        <f t="shared" si="58"/>
        <v>지은이 찾을 수 없음</v>
      </c>
      <c r="AH368" s="55"/>
      <c r="AI368" s="39"/>
      <c r="AJ368" s="61"/>
      <c r="AK368" s="181"/>
      <c r="AL368" s="55" t="str">
        <f t="shared" si="59"/>
        <v>O</v>
      </c>
      <c r="AM368" s="47"/>
      <c r="AN368" s="47"/>
      <c r="AO368" s="47"/>
      <c r="AP368" s="44"/>
    </row>
    <row r="369" spans="1:42" ht="18" customHeight="1" x14ac:dyDescent="0.3">
      <c r="A369" s="13">
        <f t="shared" si="53"/>
        <v>0</v>
      </c>
      <c r="B369" s="120">
        <f t="shared" si="54"/>
        <v>1</v>
      </c>
      <c r="C369" s="55" t="str">
        <f t="shared" si="64"/>
        <v>2015.10.05</v>
      </c>
      <c r="D369" s="47" t="str">
        <f>IF(ISBLANK(J369),"",IF(ISBLANK(E368),"07:30 AM","08:30 AM"))</f>
        <v>07:30 AM</v>
      </c>
      <c r="E369" s="172"/>
      <c r="F369" s="177" t="str">
        <f t="shared" ca="1" si="56"/>
        <v>'인절미'외 4 단어의 어원: 2015.10.05.(월) 게시예정</v>
      </c>
      <c r="G369" s="26">
        <f t="shared" si="60"/>
        <v>362</v>
      </c>
      <c r="H369" s="29">
        <f t="shared" si="61"/>
        <v>2</v>
      </c>
      <c r="I369" s="18">
        <f>I368</f>
        <v>42282</v>
      </c>
      <c r="J369" s="24" t="s">
        <v>1956</v>
      </c>
      <c r="K369" s="23" t="str">
        <f t="shared" si="67"/>
        <v>'인절미'외 4 단어의 어원.hwp</v>
      </c>
      <c r="L369" s="32" t="s">
        <v>1955</v>
      </c>
      <c r="M369" s="20"/>
      <c r="N369" s="5"/>
      <c r="O369" s="5"/>
      <c r="P369" s="5"/>
      <c r="Q369" s="5"/>
      <c r="R369" s="5"/>
      <c r="S369" s="5"/>
      <c r="T369" s="5"/>
      <c r="U369" s="34"/>
      <c r="V369" s="20"/>
      <c r="W369" s="34"/>
      <c r="X369" s="20"/>
      <c r="Y369" s="5"/>
      <c r="Z369" s="5"/>
      <c r="AA369" s="5"/>
      <c r="AB369" s="5"/>
      <c r="AC369" s="34"/>
      <c r="AD369" s="34"/>
      <c r="AE369" s="152" t="str">
        <f t="shared" si="62"/>
        <v/>
      </c>
      <c r="AF369" s="53" t="str">
        <f t="shared" ca="1" si="57"/>
        <v>X</v>
      </c>
      <c r="AG369" s="56" t="str">
        <f t="shared" si="58"/>
        <v>미확인</v>
      </c>
      <c r="AH369" s="55"/>
      <c r="AI369" s="39"/>
      <c r="AJ369" s="61"/>
      <c r="AK369" s="181"/>
      <c r="AL369" s="55" t="str">
        <f t="shared" si="59"/>
        <v>O</v>
      </c>
      <c r="AM369" s="47"/>
      <c r="AN369" s="47"/>
      <c r="AO369" s="47"/>
      <c r="AP369" s="44"/>
    </row>
    <row r="370" spans="1:42" ht="18" customHeight="1" x14ac:dyDescent="0.3">
      <c r="A370" s="13">
        <f t="shared" si="53"/>
        <v>0</v>
      </c>
      <c r="B370" s="120">
        <f t="shared" si="54"/>
        <v>1</v>
      </c>
      <c r="C370" s="55" t="str">
        <f t="shared" si="64"/>
        <v>2015.10.05</v>
      </c>
      <c r="D370" s="47" t="str">
        <f>IF(ISBLANK(J370),"",IF(ISBLANK(E368),"08:00 AM","09:00 AM"))</f>
        <v>08:00 AM</v>
      </c>
      <c r="E370" s="172"/>
      <c r="F370" s="177" t="str">
        <f t="shared" ca="1" si="56"/>
        <v>이른바 "품사통용어"의 사전 기술 연구: 2015.10.05.(월) 게시예정</v>
      </c>
      <c r="G370" s="26">
        <f t="shared" si="60"/>
        <v>363</v>
      </c>
      <c r="H370" s="29">
        <f t="shared" si="61"/>
        <v>3</v>
      </c>
      <c r="I370" s="18">
        <f>I369</f>
        <v>42282</v>
      </c>
      <c r="J370" s="23" t="s">
        <v>1958</v>
      </c>
      <c r="K370" s="23" t="s">
        <v>1957</v>
      </c>
      <c r="L370" s="32" t="s">
        <v>103</v>
      </c>
      <c r="M370" s="20"/>
      <c r="N370" s="5"/>
      <c r="O370" s="5"/>
      <c r="P370" s="5"/>
      <c r="Q370" s="5"/>
      <c r="R370" s="5"/>
      <c r="S370" s="5"/>
      <c r="T370" s="5"/>
      <c r="U370" s="34"/>
      <c r="V370" s="20"/>
      <c r="W370" s="34"/>
      <c r="X370" s="20"/>
      <c r="Y370" s="5"/>
      <c r="Z370" s="5"/>
      <c r="AA370" s="5"/>
      <c r="AB370" s="5"/>
      <c r="AC370" s="34"/>
      <c r="AD370" s="34"/>
      <c r="AE370" s="152" t="str">
        <f t="shared" si="62"/>
        <v/>
      </c>
      <c r="AF370" s="53" t="str">
        <f t="shared" ca="1" si="57"/>
        <v>X</v>
      </c>
      <c r="AG370" s="56">
        <v>42224</v>
      </c>
      <c r="AH370" s="55" t="s">
        <v>2783</v>
      </c>
      <c r="AI370" s="39"/>
      <c r="AJ370" s="61"/>
      <c r="AK370" s="181"/>
      <c r="AL370" s="55" t="str">
        <f t="shared" si="59"/>
        <v>O</v>
      </c>
      <c r="AM370" s="47"/>
      <c r="AN370" s="47"/>
      <c r="AO370" s="47"/>
      <c r="AP370" s="44"/>
    </row>
    <row r="371" spans="1:42" ht="18" customHeight="1" x14ac:dyDescent="0.3">
      <c r="A371" s="13">
        <f t="shared" si="53"/>
        <v>0</v>
      </c>
      <c r="B371" s="120">
        <f t="shared" si="54"/>
        <v>1</v>
      </c>
      <c r="C371" s="55" t="str">
        <f t="shared" si="64"/>
        <v>2015.10.05</v>
      </c>
      <c r="D371" s="47" t="str">
        <f>IF(ISBLANK(J371),"",IF(ISBLANK(E368),"08:30 AM","09:30 AM"))</f>
        <v>08:30 AM</v>
      </c>
      <c r="E371" s="172"/>
      <c r="F371" s="177" t="str">
        <f t="shared" ca="1" si="56"/>
        <v>이륜행실도: 2015.10.05.(월) 게시예정</v>
      </c>
      <c r="G371" s="26">
        <f t="shared" si="60"/>
        <v>364</v>
      </c>
      <c r="H371" s="29">
        <f t="shared" si="61"/>
        <v>4</v>
      </c>
      <c r="I371" s="18">
        <f>I370</f>
        <v>42282</v>
      </c>
      <c r="J371" s="23" t="s">
        <v>1959</v>
      </c>
      <c r="K371" s="23" t="str">
        <f t="shared" ref="K371:K379" si="68">IF(ISBLANK(J371),"",CONCATENATE(J371,".hwp"))</f>
        <v>이륜행실도.hwp</v>
      </c>
      <c r="L371" s="32"/>
      <c r="M371" s="20"/>
      <c r="N371" s="5"/>
      <c r="O371" s="5"/>
      <c r="P371" s="5"/>
      <c r="Q371" s="5"/>
      <c r="R371" s="5"/>
      <c r="S371" s="5"/>
      <c r="T371" s="5"/>
      <c r="U371" s="34"/>
      <c r="V371" s="20"/>
      <c r="W371" s="34"/>
      <c r="X371" s="20"/>
      <c r="Y371" s="5"/>
      <c r="Z371" s="5"/>
      <c r="AA371" s="5"/>
      <c r="AB371" s="5"/>
      <c r="AC371" s="34" t="s">
        <v>649</v>
      </c>
      <c r="AD371" s="34"/>
      <c r="AE371" s="152" t="str">
        <f t="shared" si="62"/>
        <v/>
      </c>
      <c r="AF371" s="53" t="str">
        <f t="shared" ca="1" si="57"/>
        <v>X</v>
      </c>
      <c r="AG371" s="56">
        <v>42230</v>
      </c>
      <c r="AH371" s="55" t="s">
        <v>2965</v>
      </c>
      <c r="AI371" s="39">
        <v>42230</v>
      </c>
      <c r="AJ371" s="61" t="s">
        <v>2794</v>
      </c>
      <c r="AK371" s="181"/>
      <c r="AL371" s="55" t="str">
        <f t="shared" si="59"/>
        <v>O</v>
      </c>
      <c r="AM371" s="47"/>
      <c r="AN371" s="47"/>
      <c r="AO371" s="47"/>
      <c r="AP371" s="44"/>
    </row>
    <row r="372" spans="1:42" ht="18" customHeight="1" x14ac:dyDescent="0.3">
      <c r="A372" s="13">
        <f t="shared" si="53"/>
        <v>0</v>
      </c>
      <c r="B372" s="120">
        <f t="shared" si="54"/>
        <v>1</v>
      </c>
      <c r="C372" s="55" t="str">
        <f t="shared" si="64"/>
        <v>2015.10.06</v>
      </c>
      <c r="D372" s="47" t="str">
        <f>IF(ISBLANK(J372),"",IF(ISBLANK(E372),"07:00 AM","08:00 AM"))</f>
        <v>07:00 AM</v>
      </c>
      <c r="E372" s="172"/>
      <c r="F372" s="177" t="str">
        <f t="shared" ca="1" si="56"/>
        <v>이찬규 교수 글 갈무리: 2015.10.06.(화) 게시예정</v>
      </c>
      <c r="G372" s="26">
        <f t="shared" si="60"/>
        <v>365</v>
      </c>
      <c r="H372" s="29">
        <f t="shared" si="61"/>
        <v>1</v>
      </c>
      <c r="I372" s="18">
        <f>I371+1</f>
        <v>42283</v>
      </c>
      <c r="J372" s="23" t="s">
        <v>1960</v>
      </c>
      <c r="K372" s="23" t="str">
        <f t="shared" si="68"/>
        <v>이찬규 교수 글 갈무리.hwp</v>
      </c>
      <c r="L372" s="32"/>
      <c r="M372" s="20"/>
      <c r="N372" s="5"/>
      <c r="O372" s="5"/>
      <c r="P372" s="5"/>
      <c r="Q372" s="5"/>
      <c r="R372" s="5"/>
      <c r="S372" s="5"/>
      <c r="T372" s="5"/>
      <c r="U372" s="34" t="s">
        <v>2843</v>
      </c>
      <c r="V372" s="20"/>
      <c r="W372" s="34"/>
      <c r="X372" s="20"/>
      <c r="Y372" s="5"/>
      <c r="Z372" s="5"/>
      <c r="AA372" s="5"/>
      <c r="AB372" s="5"/>
      <c r="AC372" s="34"/>
      <c r="AD372" s="34"/>
      <c r="AE372" s="152" t="str">
        <f t="shared" si="62"/>
        <v/>
      </c>
      <c r="AF372" s="53" t="str">
        <f t="shared" ca="1" si="57"/>
        <v>X</v>
      </c>
      <c r="AG372" s="56" t="str">
        <f t="shared" si="58"/>
        <v>미확인</v>
      </c>
      <c r="AH372" s="55"/>
      <c r="AI372" s="39"/>
      <c r="AJ372" s="61"/>
      <c r="AK372" s="181" t="s">
        <v>2940</v>
      </c>
      <c r="AL372" s="55" t="str">
        <f t="shared" si="59"/>
        <v>O</v>
      </c>
      <c r="AM372" s="47"/>
      <c r="AN372" s="47"/>
      <c r="AO372" s="47"/>
      <c r="AP372" s="44"/>
    </row>
    <row r="373" spans="1:42" ht="18" customHeight="1" x14ac:dyDescent="0.3">
      <c r="A373" s="13">
        <f t="shared" si="53"/>
        <v>0</v>
      </c>
      <c r="B373" s="120">
        <f t="shared" si="54"/>
        <v>1</v>
      </c>
      <c r="C373" s="55" t="str">
        <f t="shared" si="64"/>
        <v>2015.10.06</v>
      </c>
      <c r="D373" s="47" t="str">
        <f>IF(ISBLANK(J373),"",IF(ISBLANK(E372),"07:30 AM","08:30 AM"))</f>
        <v>07:30 AM</v>
      </c>
      <c r="E373" s="172"/>
      <c r="F373" s="177" t="str">
        <f t="shared" ca="1" si="56"/>
        <v>이륜행실도 초간본과 중간본 대조 입력: 2015.10.06.(화) 게시예정</v>
      </c>
      <c r="G373" s="26">
        <f t="shared" si="60"/>
        <v>366</v>
      </c>
      <c r="H373" s="29">
        <f t="shared" si="61"/>
        <v>2</v>
      </c>
      <c r="I373" s="18">
        <f>I372</f>
        <v>42283</v>
      </c>
      <c r="J373" s="23" t="s">
        <v>1961</v>
      </c>
      <c r="K373" s="23" t="str">
        <f t="shared" si="68"/>
        <v>이륜행실도 초간본과 중간본 대조 입력.hwp</v>
      </c>
      <c r="L373" s="32"/>
      <c r="M373" s="20"/>
      <c r="N373" s="5"/>
      <c r="O373" s="5"/>
      <c r="P373" s="5"/>
      <c r="Q373" s="5"/>
      <c r="R373" s="5"/>
      <c r="S373" s="5"/>
      <c r="T373" s="5"/>
      <c r="U373" s="34"/>
      <c r="V373" s="20"/>
      <c r="W373" s="34"/>
      <c r="X373" s="20"/>
      <c r="Y373" s="5"/>
      <c r="Z373" s="5"/>
      <c r="AA373" s="5"/>
      <c r="AB373" s="5"/>
      <c r="AC373" s="34"/>
      <c r="AD373" s="34"/>
      <c r="AE373" s="152" t="str">
        <f t="shared" si="62"/>
        <v/>
      </c>
      <c r="AF373" s="53" t="str">
        <f t="shared" ca="1" si="57"/>
        <v>X</v>
      </c>
      <c r="AG373" s="56" t="str">
        <f t="shared" si="58"/>
        <v>지은이 찾을 수 없음</v>
      </c>
      <c r="AH373" s="55"/>
      <c r="AI373" s="39"/>
      <c r="AJ373" s="61"/>
      <c r="AK373" s="181" t="s">
        <v>2844</v>
      </c>
      <c r="AL373" s="55" t="str">
        <f t="shared" si="59"/>
        <v>O</v>
      </c>
      <c r="AM373" s="47"/>
      <c r="AN373" s="47"/>
      <c r="AO373" s="47"/>
      <c r="AP373" s="44"/>
    </row>
    <row r="374" spans="1:42" s="170" customFormat="1" ht="18" customHeight="1" x14ac:dyDescent="0.3">
      <c r="A374" s="154">
        <f t="shared" si="53"/>
        <v>0</v>
      </c>
      <c r="B374" s="120">
        <f t="shared" si="54"/>
        <v>1</v>
      </c>
      <c r="C374" s="55" t="str">
        <f t="shared" si="64"/>
        <v>2015.10.06</v>
      </c>
      <c r="D374" s="47" t="str">
        <f>IF(ISBLANK(J374),"",IF(ISBLANK(E372),"08:00 AM","09:00 AM"))</f>
        <v>08:00 AM</v>
      </c>
      <c r="E374" s="172"/>
      <c r="F374" s="177" t="str">
        <f t="shared" ca="1" si="56"/>
        <v>이런 말 실수 저런 글 실수(공문서 바로 쓰기): 2015.10.06.(화) 게시예정</v>
      </c>
      <c r="G374" s="155">
        <f t="shared" si="60"/>
        <v>367</v>
      </c>
      <c r="H374" s="29">
        <f t="shared" si="61"/>
        <v>3</v>
      </c>
      <c r="I374" s="156">
        <f>I373</f>
        <v>42283</v>
      </c>
      <c r="J374" s="158" t="s">
        <v>1963</v>
      </c>
      <c r="K374" s="158" t="str">
        <f t="shared" si="68"/>
        <v>이런 말 실수 저런 글 실수(공문서 바로 쓰기).hwp</v>
      </c>
      <c r="L374" s="159" t="s">
        <v>2141</v>
      </c>
      <c r="M374" s="160"/>
      <c r="N374" s="161"/>
      <c r="O374" s="161"/>
      <c r="P374" s="161"/>
      <c r="Q374" s="161" t="s">
        <v>1962</v>
      </c>
      <c r="R374" s="161"/>
      <c r="S374" s="161"/>
      <c r="T374" s="161"/>
      <c r="U374" s="162"/>
      <c r="V374" s="160"/>
      <c r="W374" s="162"/>
      <c r="X374" s="160"/>
      <c r="Y374" s="161"/>
      <c r="Z374" s="161"/>
      <c r="AA374" s="161"/>
      <c r="AB374" s="161"/>
      <c r="AC374" s="162"/>
      <c r="AD374" s="162"/>
      <c r="AE374" s="163">
        <f t="shared" si="62"/>
        <v>2</v>
      </c>
      <c r="AF374" s="164" t="str">
        <f t="shared" ca="1" si="57"/>
        <v>X</v>
      </c>
      <c r="AG374" s="56">
        <v>42230</v>
      </c>
      <c r="AH374" s="55" t="s">
        <v>2953</v>
      </c>
      <c r="AI374" s="166"/>
      <c r="AJ374" s="167"/>
      <c r="AK374" s="184"/>
      <c r="AL374" s="165" t="str">
        <f t="shared" si="59"/>
        <v>O</v>
      </c>
      <c r="AM374" s="168"/>
      <c r="AN374" s="168"/>
      <c r="AO374" s="168"/>
      <c r="AP374" s="169"/>
    </row>
    <row r="375" spans="1:42" ht="18" customHeight="1" x14ac:dyDescent="0.3">
      <c r="A375" s="13">
        <f t="shared" si="53"/>
        <v>0</v>
      </c>
      <c r="B375" s="120">
        <f t="shared" si="54"/>
        <v>1</v>
      </c>
      <c r="C375" s="55" t="str">
        <f t="shared" si="64"/>
        <v>2015.10.06</v>
      </c>
      <c r="D375" s="47" t="str">
        <f>IF(ISBLANK(J375),"",IF(ISBLANK(E372),"08:30 AM","09:30 AM"))</f>
        <v>08:30 AM</v>
      </c>
      <c r="E375" s="172"/>
      <c r="F375" s="177" t="str">
        <f t="shared" ca="1" si="56"/>
        <v>이란 인도 태국에서 찾아낸 한국어의 흔적: 2015.10.06.(화) 게시예정</v>
      </c>
      <c r="G375" s="26">
        <f t="shared" si="60"/>
        <v>368</v>
      </c>
      <c r="H375" s="29">
        <f t="shared" si="61"/>
        <v>4</v>
      </c>
      <c r="I375" s="18">
        <f>I374</f>
        <v>42283</v>
      </c>
      <c r="J375" s="23" t="s">
        <v>1965</v>
      </c>
      <c r="K375" s="23" t="str">
        <f t="shared" si="68"/>
        <v>이란 인도 태국에서 찾아낸 한국어의 흔적.hwp</v>
      </c>
      <c r="L375" s="32"/>
      <c r="M375" s="20"/>
      <c r="N375" s="5"/>
      <c r="O375" s="5"/>
      <c r="P375" s="5"/>
      <c r="Q375" s="5"/>
      <c r="R375" s="5"/>
      <c r="S375" s="5"/>
      <c r="T375" s="5" t="s">
        <v>1964</v>
      </c>
      <c r="U375" s="34"/>
      <c r="V375" s="20"/>
      <c r="W375" s="34"/>
      <c r="X375" s="20"/>
      <c r="Y375" s="5"/>
      <c r="Z375" s="5"/>
      <c r="AA375" s="5"/>
      <c r="AB375" s="5"/>
      <c r="AC375" s="34"/>
      <c r="AD375" s="34"/>
      <c r="AE375" s="152" t="str">
        <f t="shared" si="62"/>
        <v/>
      </c>
      <c r="AF375" s="53" t="str">
        <f t="shared" ca="1" si="57"/>
        <v>X</v>
      </c>
      <c r="AG375" s="56" t="str">
        <f t="shared" si="58"/>
        <v>미확인</v>
      </c>
      <c r="AH375" s="55"/>
      <c r="AI375" s="39"/>
      <c r="AJ375" s="61"/>
      <c r="AK375" s="181"/>
      <c r="AL375" s="55" t="str">
        <f t="shared" si="59"/>
        <v>O</v>
      </c>
      <c r="AM375" s="47"/>
      <c r="AN375" s="47"/>
      <c r="AO375" s="47"/>
      <c r="AP375" s="44"/>
    </row>
    <row r="376" spans="1:42" ht="18" customHeight="1" x14ac:dyDescent="0.3">
      <c r="A376" s="13">
        <f t="shared" si="53"/>
        <v>0</v>
      </c>
      <c r="B376" s="120">
        <f t="shared" si="54"/>
        <v>1</v>
      </c>
      <c r="C376" s="55" t="str">
        <f t="shared" si="64"/>
        <v>2015.10.07</v>
      </c>
      <c r="D376" s="47" t="str">
        <f>IF(ISBLANK(J376),"",IF(ISBLANK(E376),"07:00 AM","08:00 AM"))</f>
        <v>08:00 AM</v>
      </c>
      <c r="E376" s="172">
        <v>1</v>
      </c>
      <c r="F376" s="177" t="str">
        <f t="shared" ca="1" si="56"/>
        <v>의사소통 기능 교육의 국어학적 원리: 2015.10.07.(수) 게시예정</v>
      </c>
      <c r="G376" s="26">
        <f t="shared" si="60"/>
        <v>369</v>
      </c>
      <c r="H376" s="29">
        <f t="shared" si="61"/>
        <v>1</v>
      </c>
      <c r="I376" s="18">
        <f>I375+1</f>
        <v>42284</v>
      </c>
      <c r="J376" s="23" t="s">
        <v>1966</v>
      </c>
      <c r="K376" s="23" t="str">
        <f t="shared" si="68"/>
        <v>의사소통 기능 교육의 국어학적 원리.hwp</v>
      </c>
      <c r="L376" s="32"/>
      <c r="M376" s="20"/>
      <c r="N376" s="5"/>
      <c r="O376" s="5"/>
      <c r="P376" s="5"/>
      <c r="Q376" s="5"/>
      <c r="R376" s="5"/>
      <c r="S376" s="5"/>
      <c r="T376" s="5"/>
      <c r="U376" s="34" t="s">
        <v>1967</v>
      </c>
      <c r="V376" s="20"/>
      <c r="W376" s="34"/>
      <c r="X376" s="20"/>
      <c r="Y376" s="5"/>
      <c r="Z376" s="5"/>
      <c r="AA376" s="5"/>
      <c r="AB376" s="5"/>
      <c r="AC376" s="34"/>
      <c r="AD376" s="34"/>
      <c r="AE376" s="152" t="str">
        <f t="shared" si="62"/>
        <v/>
      </c>
      <c r="AF376" s="53" t="str">
        <f t="shared" ca="1" si="57"/>
        <v>X</v>
      </c>
      <c r="AG376" s="56" t="str">
        <f t="shared" si="58"/>
        <v>미확인</v>
      </c>
      <c r="AH376" s="55"/>
      <c r="AI376" s="39"/>
      <c r="AJ376" s="61"/>
      <c r="AK376" s="181"/>
      <c r="AL376" s="55" t="str">
        <f t="shared" si="59"/>
        <v>O</v>
      </c>
      <c r="AM376" s="47"/>
      <c r="AN376" s="47"/>
      <c r="AO376" s="47"/>
      <c r="AP376" s="44"/>
    </row>
    <row r="377" spans="1:42" ht="18" customHeight="1" x14ac:dyDescent="0.3">
      <c r="A377" s="13">
        <f t="shared" si="53"/>
        <v>0</v>
      </c>
      <c r="B377" s="120">
        <f t="shared" si="54"/>
        <v>1</v>
      </c>
      <c r="C377" s="55" t="str">
        <f t="shared" si="64"/>
        <v>2015.10.07</v>
      </c>
      <c r="D377" s="47" t="str">
        <f>IF(ISBLANK(J377),"",IF(ISBLANK(E376),"07:30 AM","08:30 AM"))</f>
        <v>08:30 AM</v>
      </c>
      <c r="E377" s="172"/>
      <c r="F377" s="177" t="str">
        <f t="shared" ca="1" si="56"/>
        <v>의미장 이론: 2015.10.07.(수) 게시예정</v>
      </c>
      <c r="G377" s="26">
        <f t="shared" si="60"/>
        <v>370</v>
      </c>
      <c r="H377" s="29">
        <f t="shared" si="61"/>
        <v>2</v>
      </c>
      <c r="I377" s="18">
        <f>I376</f>
        <v>42284</v>
      </c>
      <c r="J377" s="23" t="s">
        <v>1971</v>
      </c>
      <c r="K377" s="23" t="str">
        <f t="shared" si="68"/>
        <v>의미장 이론.hwp</v>
      </c>
      <c r="L377" s="32" t="s">
        <v>1969</v>
      </c>
      <c r="M377" s="20" t="s">
        <v>1968</v>
      </c>
      <c r="N377" s="5"/>
      <c r="O377" s="5"/>
      <c r="P377" s="5"/>
      <c r="Q377" s="5"/>
      <c r="R377" s="5"/>
      <c r="S377" s="5"/>
      <c r="T377" s="5"/>
      <c r="U377" s="34"/>
      <c r="V377" s="20"/>
      <c r="W377" s="34" t="s">
        <v>1970</v>
      </c>
      <c r="X377" s="20"/>
      <c r="Y377" s="5"/>
      <c r="Z377" s="5"/>
      <c r="AA377" s="5"/>
      <c r="AB377" s="5"/>
      <c r="AC377" s="34"/>
      <c r="AD377" s="34"/>
      <c r="AE377" s="152">
        <f t="shared" si="62"/>
        <v>3</v>
      </c>
      <c r="AF377" s="53" t="str">
        <f t="shared" ca="1" si="57"/>
        <v>X</v>
      </c>
      <c r="AG377" s="56" t="str">
        <f t="shared" si="58"/>
        <v>미확인</v>
      </c>
      <c r="AH377" s="55"/>
      <c r="AI377" s="39"/>
      <c r="AJ377" s="61"/>
      <c r="AK377" s="181"/>
      <c r="AL377" s="55" t="str">
        <f t="shared" si="59"/>
        <v>O</v>
      </c>
      <c r="AM377" s="47"/>
      <c r="AN377" s="47"/>
      <c r="AO377" s="47"/>
      <c r="AP377" s="44"/>
    </row>
    <row r="378" spans="1:42" ht="18" customHeight="1" x14ac:dyDescent="0.3">
      <c r="A378" s="13">
        <f t="shared" si="53"/>
        <v>0</v>
      </c>
      <c r="B378" s="120">
        <f t="shared" si="54"/>
        <v>1</v>
      </c>
      <c r="C378" s="55" t="str">
        <f t="shared" si="64"/>
        <v>2015.10.07</v>
      </c>
      <c r="D378" s="47" t="str">
        <f>IF(ISBLANK(J378),"",IF(ISBLANK(E376),"08:00 AM","09:00 AM"))</f>
        <v>09:00 AM</v>
      </c>
      <c r="E378" s="172"/>
      <c r="F378" s="177" t="str">
        <f t="shared" ca="1" si="56"/>
        <v>의미의 성분분석: 2015.10.07.(수) 게시예정</v>
      </c>
      <c r="G378" s="26">
        <f t="shared" si="60"/>
        <v>371</v>
      </c>
      <c r="H378" s="29">
        <f t="shared" si="61"/>
        <v>3</v>
      </c>
      <c r="I378" s="18">
        <f>I377</f>
        <v>42284</v>
      </c>
      <c r="J378" s="23" t="s">
        <v>1972</v>
      </c>
      <c r="K378" s="23" t="str">
        <f t="shared" si="68"/>
        <v>의미의 성분분석.hwp</v>
      </c>
      <c r="L378" s="32" t="s">
        <v>1969</v>
      </c>
      <c r="M378" s="20" t="s">
        <v>1968</v>
      </c>
      <c r="N378" s="5"/>
      <c r="O378" s="5"/>
      <c r="P378" s="5"/>
      <c r="Q378" s="5"/>
      <c r="R378" s="5"/>
      <c r="S378" s="5"/>
      <c r="T378" s="5"/>
      <c r="U378" s="34"/>
      <c r="V378" s="20"/>
      <c r="W378" s="34" t="s">
        <v>1970</v>
      </c>
      <c r="X378" s="20"/>
      <c r="Y378" s="5"/>
      <c r="Z378" s="5"/>
      <c r="AA378" s="5"/>
      <c r="AB378" s="5"/>
      <c r="AC378" s="34"/>
      <c r="AD378" s="34"/>
      <c r="AE378" s="152">
        <f t="shared" si="62"/>
        <v>3</v>
      </c>
      <c r="AF378" s="53" t="str">
        <f t="shared" ca="1" si="57"/>
        <v>X</v>
      </c>
      <c r="AG378" s="56" t="str">
        <f t="shared" si="58"/>
        <v>미확인</v>
      </c>
      <c r="AH378" s="55"/>
      <c r="AI378" s="39"/>
      <c r="AJ378" s="61"/>
      <c r="AK378" s="181"/>
      <c r="AL378" s="55" t="str">
        <f t="shared" si="59"/>
        <v>O</v>
      </c>
      <c r="AM378" s="47"/>
      <c r="AN378" s="47"/>
      <c r="AO378" s="47"/>
      <c r="AP378" s="44"/>
    </row>
    <row r="379" spans="1:42" ht="18" customHeight="1" x14ac:dyDescent="0.3">
      <c r="A379" s="13">
        <f t="shared" si="53"/>
        <v>0</v>
      </c>
      <c r="B379" s="120">
        <f t="shared" si="54"/>
        <v>2</v>
      </c>
      <c r="C379" s="55" t="str">
        <f t="shared" si="64"/>
        <v>2015.10.07</v>
      </c>
      <c r="D379" s="47" t="str">
        <f>IF(ISBLANK(J379),"",IF(ISBLANK(E376),"08:30 AM","09:30 AM"))</f>
        <v>09:30 AM</v>
      </c>
      <c r="E379" s="172"/>
      <c r="F379" s="177" t="str">
        <f t="shared" ca="1" si="56"/>
        <v>의미에 따른 국어 '동사'의 분류: 2015.10.07.(수) 게시예정</v>
      </c>
      <c r="G379" s="26">
        <f t="shared" si="60"/>
        <v>372</v>
      </c>
      <c r="H379" s="29">
        <f t="shared" si="61"/>
        <v>4</v>
      </c>
      <c r="I379" s="18">
        <f>I378</f>
        <v>42284</v>
      </c>
      <c r="J379" s="23" t="s">
        <v>1973</v>
      </c>
      <c r="K379" s="23" t="str">
        <f t="shared" si="68"/>
        <v>의미에 따른 국어 '동사'의 분류.hwp</v>
      </c>
      <c r="L379" s="32"/>
      <c r="M379" s="20"/>
      <c r="N379" s="5"/>
      <c r="O379" s="5"/>
      <c r="P379" s="5"/>
      <c r="Q379" s="5"/>
      <c r="R379" s="5"/>
      <c r="S379" s="5"/>
      <c r="T379" s="5"/>
      <c r="U379" s="34"/>
      <c r="V379" s="20"/>
      <c r="W379" s="34"/>
      <c r="X379" s="20"/>
      <c r="Y379" s="5"/>
      <c r="Z379" s="5"/>
      <c r="AA379" s="5"/>
      <c r="AB379" s="5"/>
      <c r="AC379" s="34"/>
      <c r="AD379" s="34"/>
      <c r="AE379" s="152" t="str">
        <f t="shared" si="62"/>
        <v/>
      </c>
      <c r="AF379" s="53" t="str">
        <f t="shared" ca="1" si="57"/>
        <v>X</v>
      </c>
      <c r="AG379" s="56" t="str">
        <f t="shared" si="58"/>
        <v>지은이 찾을 수 없음</v>
      </c>
      <c r="AH379" s="55"/>
      <c r="AI379" s="39"/>
      <c r="AJ379" s="61"/>
      <c r="AK379" s="181"/>
      <c r="AL379" s="55" t="str">
        <f t="shared" si="59"/>
        <v>O</v>
      </c>
      <c r="AM379" s="47"/>
      <c r="AN379" s="47"/>
      <c r="AO379" s="47"/>
      <c r="AP379" s="44"/>
    </row>
    <row r="380" spans="1:42" ht="18" customHeight="1" x14ac:dyDescent="0.3">
      <c r="A380" s="13">
        <f t="shared" si="53"/>
        <v>0</v>
      </c>
      <c r="B380" s="120">
        <f t="shared" si="54"/>
        <v>2</v>
      </c>
      <c r="C380" s="55" t="str">
        <f t="shared" si="64"/>
        <v>2015.10.08</v>
      </c>
      <c r="D380" s="47" t="str">
        <f>IF(ISBLANK(J380),"",IF(ISBLANK(E380),"07:00 AM","08:00 AM"))</f>
        <v>07:00 AM</v>
      </c>
      <c r="E380" s="172"/>
      <c r="F380" s="177" t="str">
        <f t="shared" ca="1" si="56"/>
        <v>의미에 따른 국어 '동사'의 분류: 2015.10.08.(목) 게시예정</v>
      </c>
      <c r="G380" s="26">
        <f t="shared" si="60"/>
        <v>373</v>
      </c>
      <c r="H380" s="29">
        <f t="shared" si="61"/>
        <v>1</v>
      </c>
      <c r="I380" s="18">
        <f>I379+1</f>
        <v>42285</v>
      </c>
      <c r="J380" s="23" t="s">
        <v>1973</v>
      </c>
      <c r="K380" s="23" t="s">
        <v>1981</v>
      </c>
      <c r="L380" s="32" t="s">
        <v>1974</v>
      </c>
      <c r="M380" s="20"/>
      <c r="N380" s="5"/>
      <c r="O380" s="5"/>
      <c r="P380" s="5"/>
      <c r="Q380" s="5" t="s">
        <v>1975</v>
      </c>
      <c r="R380" s="5"/>
      <c r="S380" s="5"/>
      <c r="T380" s="5"/>
      <c r="U380" s="34"/>
      <c r="V380" s="20"/>
      <c r="W380" s="34"/>
      <c r="X380" s="20"/>
      <c r="Y380" s="5"/>
      <c r="Z380" s="5"/>
      <c r="AA380" s="5"/>
      <c r="AB380" s="5"/>
      <c r="AC380" s="34"/>
      <c r="AD380" s="34"/>
      <c r="AE380" s="152">
        <f t="shared" si="62"/>
        <v>2</v>
      </c>
      <c r="AF380" s="53" t="str">
        <f t="shared" ca="1" si="57"/>
        <v>X</v>
      </c>
      <c r="AG380" s="56" t="str">
        <f t="shared" si="58"/>
        <v>미확인</v>
      </c>
      <c r="AH380" s="55"/>
      <c r="AI380" s="39"/>
      <c r="AJ380" s="61"/>
      <c r="AK380" s="181"/>
      <c r="AL380" s="55" t="str">
        <f t="shared" si="59"/>
        <v>O</v>
      </c>
      <c r="AM380" s="47"/>
      <c r="AN380" s="47"/>
      <c r="AO380" s="47"/>
      <c r="AP380" s="44"/>
    </row>
    <row r="381" spans="1:42" ht="18" customHeight="1" x14ac:dyDescent="0.3">
      <c r="A381" s="13">
        <f t="shared" si="53"/>
        <v>0</v>
      </c>
      <c r="B381" s="120">
        <f t="shared" si="54"/>
        <v>1</v>
      </c>
      <c r="C381" s="55" t="str">
        <f t="shared" si="64"/>
        <v>2015.10.08</v>
      </c>
      <c r="D381" s="47" t="str">
        <f>IF(ISBLANK(J381),"",IF(ISBLANK(E380),"07:30 AM","08:30 AM"))</f>
        <v>07:30 AM</v>
      </c>
      <c r="E381" s="172"/>
      <c r="F381" s="177" t="str">
        <f t="shared" ca="1" si="56"/>
        <v>의미생성과 의미고정에 관한 시론: 2015.10.08.(목) 게시예정</v>
      </c>
      <c r="G381" s="26">
        <f t="shared" si="60"/>
        <v>374</v>
      </c>
      <c r="H381" s="29">
        <f t="shared" si="61"/>
        <v>2</v>
      </c>
      <c r="I381" s="18">
        <f>I380</f>
        <v>42285</v>
      </c>
      <c r="J381" s="23" t="s">
        <v>1976</v>
      </c>
      <c r="K381" s="23" t="str">
        <f t="shared" ref="K381:K394" si="69">IF(ISBLANK(J381),"",CONCATENATE(J381,".hwp"))</f>
        <v>의미생성과 의미고정에 관한 시론.hwp</v>
      </c>
      <c r="L381" s="32"/>
      <c r="M381" s="20"/>
      <c r="N381" s="5"/>
      <c r="O381" s="5"/>
      <c r="P381" s="5"/>
      <c r="Q381" s="5"/>
      <c r="R381" s="5"/>
      <c r="S381" s="5"/>
      <c r="T381" s="5"/>
      <c r="U381" s="34" t="s">
        <v>1977</v>
      </c>
      <c r="V381" s="20"/>
      <c r="W381" s="34"/>
      <c r="X381" s="20"/>
      <c r="Y381" s="5"/>
      <c r="Z381" s="5"/>
      <c r="AA381" s="5"/>
      <c r="AB381" s="5"/>
      <c r="AC381" s="34"/>
      <c r="AD381" s="34"/>
      <c r="AE381" s="152" t="str">
        <f t="shared" si="62"/>
        <v/>
      </c>
      <c r="AF381" s="53" t="str">
        <f t="shared" ca="1" si="57"/>
        <v>X</v>
      </c>
      <c r="AG381" s="56" t="str">
        <f t="shared" si="58"/>
        <v>미확인</v>
      </c>
      <c r="AH381" s="55"/>
      <c r="AI381" s="39"/>
      <c r="AJ381" s="61"/>
      <c r="AK381" s="181"/>
      <c r="AL381" s="55" t="str">
        <f t="shared" si="59"/>
        <v>O</v>
      </c>
      <c r="AM381" s="47"/>
      <c r="AN381" s="47"/>
      <c r="AO381" s="47"/>
      <c r="AP381" s="44"/>
    </row>
    <row r="382" spans="1:42" ht="18" customHeight="1" x14ac:dyDescent="0.3">
      <c r="A382" s="13">
        <f t="shared" si="53"/>
        <v>0</v>
      </c>
      <c r="B382" s="120">
        <f t="shared" si="54"/>
        <v>1</v>
      </c>
      <c r="C382" s="55" t="str">
        <f t="shared" si="64"/>
        <v>2015.10.08</v>
      </c>
      <c r="D382" s="47" t="str">
        <f>IF(ISBLANK(J382),"",IF(ISBLANK(E380),"08:00 AM","09:00 AM"))</f>
        <v>08:00 AM</v>
      </c>
      <c r="E382" s="172"/>
      <c r="F382" s="177" t="str">
        <f t="shared" ca="1" si="56"/>
        <v>월인천강지곡의 교정에 대하여: 2015.10.08.(목) 게시예정</v>
      </c>
      <c r="G382" s="26">
        <f t="shared" si="60"/>
        <v>375</v>
      </c>
      <c r="H382" s="29">
        <f t="shared" si="61"/>
        <v>3</v>
      </c>
      <c r="I382" s="18">
        <f>I381</f>
        <v>42285</v>
      </c>
      <c r="J382" s="23" t="s">
        <v>1978</v>
      </c>
      <c r="K382" s="23" t="str">
        <f t="shared" si="69"/>
        <v>월인천강지곡의 교정에 대하여.hwp</v>
      </c>
      <c r="L382" s="32"/>
      <c r="M382" s="20"/>
      <c r="N382" s="5"/>
      <c r="O382" s="5"/>
      <c r="P382" s="5"/>
      <c r="Q382" s="5"/>
      <c r="R382" s="5"/>
      <c r="S382" s="5"/>
      <c r="T382" s="5"/>
      <c r="U382" s="34" t="s">
        <v>1979</v>
      </c>
      <c r="V382" s="20"/>
      <c r="W382" s="34"/>
      <c r="X382" s="20"/>
      <c r="Y382" s="5"/>
      <c r="Z382" s="5"/>
      <c r="AA382" s="5"/>
      <c r="AB382" s="5"/>
      <c r="AC382" s="34"/>
      <c r="AD382" s="34"/>
      <c r="AE382" s="152" t="str">
        <f t="shared" si="62"/>
        <v/>
      </c>
      <c r="AF382" s="53" t="str">
        <f t="shared" ca="1" si="57"/>
        <v>X</v>
      </c>
      <c r="AG382" s="56" t="str">
        <f t="shared" si="58"/>
        <v>미확인</v>
      </c>
      <c r="AH382" s="55"/>
      <c r="AI382" s="39"/>
      <c r="AJ382" s="61"/>
      <c r="AK382" s="181"/>
      <c r="AL382" s="55" t="str">
        <f t="shared" si="59"/>
        <v>O</v>
      </c>
      <c r="AM382" s="47"/>
      <c r="AN382" s="47"/>
      <c r="AO382" s="47"/>
      <c r="AP382" s="44"/>
    </row>
    <row r="383" spans="1:42" ht="18" customHeight="1" x14ac:dyDescent="0.3">
      <c r="A383" s="13">
        <f t="shared" si="53"/>
        <v>0</v>
      </c>
      <c r="B383" s="120">
        <f t="shared" si="54"/>
        <v>1</v>
      </c>
      <c r="C383" s="55" t="str">
        <f t="shared" si="64"/>
        <v>2015.10.08</v>
      </c>
      <c r="D383" s="47" t="str">
        <f>IF(ISBLANK(J383),"",IF(ISBLANK(E380),"08:30 AM","09:30 AM"))</f>
        <v>08:30 AM</v>
      </c>
      <c r="E383" s="172"/>
      <c r="F383" s="177" t="str">
        <f t="shared" ca="1" si="56"/>
        <v>옥편류의 한자음 비교 연구: 2015.10.08.(목) 게시예정</v>
      </c>
      <c r="G383" s="26">
        <f t="shared" si="60"/>
        <v>376</v>
      </c>
      <c r="H383" s="29">
        <f t="shared" si="61"/>
        <v>4</v>
      </c>
      <c r="I383" s="18">
        <f>I382</f>
        <v>42285</v>
      </c>
      <c r="J383" s="23" t="s">
        <v>1980</v>
      </c>
      <c r="K383" s="23" t="str">
        <f t="shared" si="69"/>
        <v>옥편류의 한자음 비교 연구.hwp</v>
      </c>
      <c r="L383" s="32"/>
      <c r="M383" s="20"/>
      <c r="N383" s="5"/>
      <c r="O383" s="5"/>
      <c r="P383" s="5" t="s">
        <v>2986</v>
      </c>
      <c r="Q383" s="5"/>
      <c r="R383" s="5"/>
      <c r="S383" s="5"/>
      <c r="T383" s="5"/>
      <c r="U383" s="34"/>
      <c r="V383" s="20"/>
      <c r="W383" s="34"/>
      <c r="X383" s="20"/>
      <c r="Y383" s="5"/>
      <c r="Z383" s="5"/>
      <c r="AA383" s="5"/>
      <c r="AB383" s="5"/>
      <c r="AC383" s="34"/>
      <c r="AD383" s="34"/>
      <c r="AE383" s="152" t="str">
        <f t="shared" si="62"/>
        <v/>
      </c>
      <c r="AF383" s="53" t="str">
        <f t="shared" ca="1" si="57"/>
        <v>X</v>
      </c>
      <c r="AG383" s="56" t="str">
        <f t="shared" si="58"/>
        <v>미확인</v>
      </c>
      <c r="AH383" s="55"/>
      <c r="AI383" s="39"/>
      <c r="AJ383" s="61"/>
      <c r="AK383" s="181"/>
      <c r="AL383" s="55" t="str">
        <f t="shared" si="59"/>
        <v>O</v>
      </c>
      <c r="AM383" s="47"/>
      <c r="AN383" s="47"/>
      <c r="AO383" s="47"/>
      <c r="AP383" s="44"/>
    </row>
    <row r="384" spans="1:42" ht="18" customHeight="1" x14ac:dyDescent="0.3">
      <c r="A384" s="13">
        <f t="shared" si="53"/>
        <v>0</v>
      </c>
      <c r="B384" s="120">
        <f t="shared" si="54"/>
        <v>1</v>
      </c>
      <c r="C384" s="55" t="str">
        <f t="shared" si="64"/>
        <v>2015.10.09</v>
      </c>
      <c r="D384" s="47" t="str">
        <f>IF(ISBLANK(J384),"",IF(ISBLANK(E384),"07:00 AM","08:00 AM"))</f>
        <v>08:00 AM</v>
      </c>
      <c r="E384" s="172">
        <v>1</v>
      </c>
      <c r="F384" s="177" t="str">
        <f t="shared" ca="1" si="56"/>
        <v>언해의 사적 고찰: 2015.10.09.(금) 게시예정</v>
      </c>
      <c r="G384" s="26">
        <f t="shared" si="60"/>
        <v>377</v>
      </c>
      <c r="H384" s="29">
        <f t="shared" si="61"/>
        <v>1</v>
      </c>
      <c r="I384" s="18">
        <f>I383+1</f>
        <v>42286</v>
      </c>
      <c r="J384" s="23" t="s">
        <v>1983</v>
      </c>
      <c r="K384" s="23" t="str">
        <f t="shared" si="69"/>
        <v>언해의 사적 고찰.hwp</v>
      </c>
      <c r="L384" s="32"/>
      <c r="M384" s="20"/>
      <c r="N384" s="5"/>
      <c r="O384" s="5"/>
      <c r="P384" s="5"/>
      <c r="Q384" s="5"/>
      <c r="R384" s="5"/>
      <c r="S384" s="5"/>
      <c r="T384" s="5"/>
      <c r="U384" s="34" t="s">
        <v>1982</v>
      </c>
      <c r="V384" s="20"/>
      <c r="W384" s="34"/>
      <c r="X384" s="20"/>
      <c r="Y384" s="5"/>
      <c r="Z384" s="5"/>
      <c r="AA384" s="5"/>
      <c r="AB384" s="5"/>
      <c r="AC384" s="34"/>
      <c r="AD384" s="34"/>
      <c r="AE384" s="152" t="str">
        <f t="shared" si="62"/>
        <v/>
      </c>
      <c r="AF384" s="53" t="str">
        <f t="shared" ca="1" si="57"/>
        <v>X</v>
      </c>
      <c r="AG384" s="56" t="str">
        <f t="shared" si="58"/>
        <v>미확인</v>
      </c>
      <c r="AH384" s="55"/>
      <c r="AI384" s="39"/>
      <c r="AJ384" s="61"/>
      <c r="AK384" s="181"/>
      <c r="AL384" s="55" t="str">
        <f t="shared" si="59"/>
        <v>O</v>
      </c>
      <c r="AM384" s="47"/>
      <c r="AN384" s="47"/>
      <c r="AO384" s="47"/>
      <c r="AP384" s="44"/>
    </row>
    <row r="385" spans="1:42" ht="18" customHeight="1" x14ac:dyDescent="0.3">
      <c r="A385" s="13">
        <f t="shared" si="53"/>
        <v>0</v>
      </c>
      <c r="B385" s="120">
        <f t="shared" si="54"/>
        <v>1</v>
      </c>
      <c r="C385" s="55" t="str">
        <f t="shared" si="64"/>
        <v>2015.10.09</v>
      </c>
      <c r="D385" s="47" t="str">
        <f>IF(ISBLANK(J385),"",IF(ISBLANK(E384),"07:30 AM","08:30 AM"))</f>
        <v>08:30 AM</v>
      </c>
      <c r="E385" s="172"/>
      <c r="F385" s="177" t="str">
        <f t="shared" ca="1" si="56"/>
        <v>어원수제: 2015.10.09.(금) 게시예정</v>
      </c>
      <c r="G385" s="26">
        <f t="shared" si="60"/>
        <v>378</v>
      </c>
      <c r="H385" s="29">
        <f t="shared" si="61"/>
        <v>2</v>
      </c>
      <c r="I385" s="18">
        <f>I384</f>
        <v>42286</v>
      </c>
      <c r="J385" s="23" t="s">
        <v>1985</v>
      </c>
      <c r="K385" s="23" t="str">
        <f t="shared" si="69"/>
        <v>어원수제.hwp</v>
      </c>
      <c r="L385" s="32"/>
      <c r="M385" s="20"/>
      <c r="N385" s="5"/>
      <c r="O385" s="5"/>
      <c r="P385" s="5"/>
      <c r="Q385" s="5"/>
      <c r="R385" s="5"/>
      <c r="S385" s="5"/>
      <c r="T385" s="5"/>
      <c r="U385" s="34" t="s">
        <v>1984</v>
      </c>
      <c r="V385" s="20"/>
      <c r="W385" s="34"/>
      <c r="X385" s="20"/>
      <c r="Y385" s="5"/>
      <c r="Z385" s="5"/>
      <c r="AA385" s="5"/>
      <c r="AB385" s="5"/>
      <c r="AC385" s="34"/>
      <c r="AD385" s="34"/>
      <c r="AE385" s="152" t="str">
        <f t="shared" si="62"/>
        <v/>
      </c>
      <c r="AF385" s="53" t="str">
        <f t="shared" ca="1" si="57"/>
        <v>X</v>
      </c>
      <c r="AG385" s="56" t="str">
        <f t="shared" si="58"/>
        <v>미확인</v>
      </c>
      <c r="AH385" s="55"/>
      <c r="AI385" s="39"/>
      <c r="AJ385" s="61"/>
      <c r="AK385" s="181"/>
      <c r="AL385" s="55" t="str">
        <f t="shared" si="59"/>
        <v>O</v>
      </c>
      <c r="AM385" s="47"/>
      <c r="AN385" s="47"/>
      <c r="AO385" s="47"/>
      <c r="AP385" s="44"/>
    </row>
    <row r="386" spans="1:42" ht="18" customHeight="1" x14ac:dyDescent="0.3">
      <c r="A386" s="13">
        <f t="shared" si="53"/>
        <v>0</v>
      </c>
      <c r="B386" s="120">
        <f t="shared" si="54"/>
        <v>1</v>
      </c>
      <c r="C386" s="55" t="str">
        <f t="shared" si="64"/>
        <v>2015.10.09</v>
      </c>
      <c r="D386" s="47" t="str">
        <f>IF(ISBLANK(J386),"",IF(ISBLANK(E384),"08:00 AM","09:00 AM"))</f>
        <v>09:00 AM</v>
      </c>
      <c r="E386" s="172"/>
      <c r="F386" s="177" t="str">
        <f t="shared" ca="1" si="56"/>
        <v>발화의 음운론적 분석에 대한 연구: 2015.10.09.(금) 게시예정</v>
      </c>
      <c r="G386" s="26">
        <f t="shared" si="60"/>
        <v>379</v>
      </c>
      <c r="H386" s="29">
        <f t="shared" si="61"/>
        <v>3</v>
      </c>
      <c r="I386" s="18">
        <f>I385</f>
        <v>42286</v>
      </c>
      <c r="J386" s="23" t="s">
        <v>1986</v>
      </c>
      <c r="K386" s="23" t="str">
        <f t="shared" si="69"/>
        <v>발화의 음운론적 분석에 대한 연구.hwp</v>
      </c>
      <c r="L386" s="32"/>
      <c r="M386" s="20"/>
      <c r="N386" s="5"/>
      <c r="O386" s="5"/>
      <c r="P386" s="5"/>
      <c r="Q386" s="5"/>
      <c r="R386" s="5"/>
      <c r="S386" s="5"/>
      <c r="T386" s="5"/>
      <c r="U386" s="34" t="s">
        <v>1987</v>
      </c>
      <c r="V386" s="20"/>
      <c r="W386" s="34"/>
      <c r="X386" s="20"/>
      <c r="Y386" s="5"/>
      <c r="Z386" s="5"/>
      <c r="AA386" s="5"/>
      <c r="AB386" s="5"/>
      <c r="AC386" s="34"/>
      <c r="AD386" s="34"/>
      <c r="AE386" s="152" t="str">
        <f t="shared" si="62"/>
        <v/>
      </c>
      <c r="AF386" s="53" t="str">
        <f t="shared" ca="1" si="57"/>
        <v>X</v>
      </c>
      <c r="AG386" s="56" t="str">
        <f t="shared" si="58"/>
        <v>미확인</v>
      </c>
      <c r="AH386" s="55"/>
      <c r="AI386" s="39"/>
      <c r="AJ386" s="61"/>
      <c r="AK386" s="181"/>
      <c r="AL386" s="55" t="str">
        <f t="shared" si="59"/>
        <v>O</v>
      </c>
      <c r="AM386" s="47"/>
      <c r="AN386" s="47"/>
      <c r="AO386" s="47"/>
      <c r="AP386" s="44"/>
    </row>
    <row r="387" spans="1:42" ht="18" customHeight="1" x14ac:dyDescent="0.3">
      <c r="A387" s="13">
        <f t="shared" si="53"/>
        <v>0</v>
      </c>
      <c r="B387" s="120">
        <f t="shared" si="54"/>
        <v>1</v>
      </c>
      <c r="C387" s="55" t="str">
        <f t="shared" si="64"/>
        <v>2015.10.09</v>
      </c>
      <c r="D387" s="47" t="str">
        <f>IF(ISBLANK(J387),"",IF(ISBLANK(E384),"08:30 AM","09:30 AM"))</f>
        <v>09:30 AM</v>
      </c>
      <c r="E387" s="172"/>
      <c r="F387" s="177" t="str">
        <f t="shared" ca="1" si="56"/>
        <v>미래 시제 형태의 통시적 연구: 2015.10.09.(금) 게시예정</v>
      </c>
      <c r="G387" s="26">
        <f t="shared" si="60"/>
        <v>380</v>
      </c>
      <c r="H387" s="29">
        <f t="shared" si="61"/>
        <v>4</v>
      </c>
      <c r="I387" s="18">
        <f>I386</f>
        <v>42286</v>
      </c>
      <c r="J387" s="23" t="s">
        <v>1988</v>
      </c>
      <c r="K387" s="23" t="str">
        <f t="shared" si="69"/>
        <v>미래 시제 형태의 통시적 연구.hwp</v>
      </c>
      <c r="L387" s="32"/>
      <c r="M387" s="20"/>
      <c r="N387" s="5"/>
      <c r="O387" s="5"/>
      <c r="P387" s="5"/>
      <c r="Q387" s="5"/>
      <c r="R387" s="5"/>
      <c r="S387" s="5"/>
      <c r="T387" s="5"/>
      <c r="U387" s="34" t="s">
        <v>1989</v>
      </c>
      <c r="V387" s="20"/>
      <c r="W387" s="34"/>
      <c r="X387" s="20"/>
      <c r="Y387" s="5"/>
      <c r="Z387" s="5"/>
      <c r="AA387" s="5"/>
      <c r="AB387" s="5"/>
      <c r="AC387" s="34"/>
      <c r="AD387" s="34"/>
      <c r="AE387" s="152" t="str">
        <f t="shared" si="62"/>
        <v/>
      </c>
      <c r="AF387" s="53" t="str">
        <f t="shared" ca="1" si="57"/>
        <v>X</v>
      </c>
      <c r="AG387" s="56" t="str">
        <f t="shared" si="58"/>
        <v>미확인</v>
      </c>
      <c r="AH387" s="55"/>
      <c r="AI387" s="39"/>
      <c r="AJ387" s="61"/>
      <c r="AK387" s="181"/>
      <c r="AL387" s="55" t="str">
        <f t="shared" si="59"/>
        <v>O</v>
      </c>
      <c r="AM387" s="47"/>
      <c r="AN387" s="47"/>
      <c r="AO387" s="47"/>
      <c r="AP387" s="44"/>
    </row>
    <row r="388" spans="1:42" ht="18" customHeight="1" x14ac:dyDescent="0.3">
      <c r="A388" s="13">
        <f t="shared" si="53"/>
        <v>0</v>
      </c>
      <c r="B388" s="120">
        <f t="shared" si="54"/>
        <v>1</v>
      </c>
      <c r="C388" s="55" t="str">
        <f t="shared" si="64"/>
        <v>2015.10.10</v>
      </c>
      <c r="D388" s="47" t="str">
        <f>IF(ISBLANK(J388),"",IF(ISBLANK(E388),"07:00 AM","08:00 AM"))</f>
        <v>07:00 AM</v>
      </c>
      <c r="E388" s="172"/>
      <c r="F388" s="177" t="str">
        <f t="shared" ca="1" si="56"/>
        <v>문자의 기능과 표기법의 이상: 2015.10.10.(토) 게시예정</v>
      </c>
      <c r="G388" s="26">
        <f t="shared" si="60"/>
        <v>381</v>
      </c>
      <c r="H388" s="29">
        <f t="shared" si="61"/>
        <v>1</v>
      </c>
      <c r="I388" s="18">
        <f>I387+1</f>
        <v>42287</v>
      </c>
      <c r="J388" s="23" t="s">
        <v>1990</v>
      </c>
      <c r="K388" s="23" t="str">
        <f t="shared" si="69"/>
        <v>문자의 기능과 표기법의 이상.hwp</v>
      </c>
      <c r="L388" s="32"/>
      <c r="M388" s="20"/>
      <c r="N388" s="5"/>
      <c r="O388" s="5"/>
      <c r="P388" s="5"/>
      <c r="Q388" s="5"/>
      <c r="R388" s="5"/>
      <c r="S388" s="5"/>
      <c r="T388" s="5"/>
      <c r="U388" s="34" t="s">
        <v>1991</v>
      </c>
      <c r="V388" s="20"/>
      <c r="W388" s="34"/>
      <c r="X388" s="20"/>
      <c r="Y388" s="5"/>
      <c r="Z388" s="5"/>
      <c r="AA388" s="5"/>
      <c r="AB388" s="5"/>
      <c r="AC388" s="34"/>
      <c r="AD388" s="34"/>
      <c r="AE388" s="152" t="str">
        <f t="shared" si="62"/>
        <v/>
      </c>
      <c r="AF388" s="53" t="str">
        <f t="shared" ca="1" si="57"/>
        <v>X</v>
      </c>
      <c r="AG388" s="56" t="str">
        <f t="shared" si="58"/>
        <v>미확인</v>
      </c>
      <c r="AH388" s="55"/>
      <c r="AI388" s="39"/>
      <c r="AJ388" s="61"/>
      <c r="AK388" s="181"/>
      <c r="AL388" s="55" t="str">
        <f t="shared" si="59"/>
        <v>O</v>
      </c>
      <c r="AM388" s="47"/>
      <c r="AN388" s="47"/>
      <c r="AO388" s="47"/>
      <c r="AP388" s="44"/>
    </row>
    <row r="389" spans="1:42" ht="18" customHeight="1" x14ac:dyDescent="0.3">
      <c r="A389" s="13">
        <f t="shared" si="53"/>
        <v>0</v>
      </c>
      <c r="B389" s="120">
        <f t="shared" si="54"/>
        <v>1</v>
      </c>
      <c r="C389" s="55" t="str">
        <f t="shared" si="64"/>
        <v>2015.10.10</v>
      </c>
      <c r="D389" s="47" t="str">
        <f>IF(ISBLANK(J389),"",IF(ISBLANK(E388),"07:30 AM","08:30 AM"))</f>
        <v>07:30 AM</v>
      </c>
      <c r="E389" s="172"/>
      <c r="F389" s="177" t="str">
        <f t="shared" ca="1" si="56"/>
        <v>모음조화의 예외에 대한 연구: 2015.10.10.(토) 게시예정</v>
      </c>
      <c r="G389" s="26">
        <f t="shared" si="60"/>
        <v>382</v>
      </c>
      <c r="H389" s="29">
        <f t="shared" si="61"/>
        <v>2</v>
      </c>
      <c r="I389" s="18">
        <f>I388</f>
        <v>42287</v>
      </c>
      <c r="J389" s="23" t="s">
        <v>1992</v>
      </c>
      <c r="K389" s="23" t="str">
        <f t="shared" si="69"/>
        <v>모음조화의 예외에 대한 연구.hwp</v>
      </c>
      <c r="L389" s="32" t="s">
        <v>1993</v>
      </c>
      <c r="M389" s="20"/>
      <c r="N389" s="5"/>
      <c r="O389" s="5"/>
      <c r="P389" s="5"/>
      <c r="Q389" s="5"/>
      <c r="R389" s="5"/>
      <c r="S389" s="5"/>
      <c r="T389" s="5"/>
      <c r="U389" s="34"/>
      <c r="V389" s="20"/>
      <c r="W389" s="34"/>
      <c r="X389" s="20"/>
      <c r="Y389" s="5"/>
      <c r="Z389" s="5"/>
      <c r="AA389" s="5"/>
      <c r="AB389" s="5"/>
      <c r="AC389" s="34"/>
      <c r="AD389" s="34"/>
      <c r="AE389" s="152" t="str">
        <f t="shared" si="62"/>
        <v/>
      </c>
      <c r="AF389" s="53" t="str">
        <f t="shared" ca="1" si="57"/>
        <v>X</v>
      </c>
      <c r="AG389" s="56" t="str">
        <f t="shared" si="58"/>
        <v>미확인</v>
      </c>
      <c r="AH389" s="55"/>
      <c r="AI389" s="39"/>
      <c r="AJ389" s="61"/>
      <c r="AK389" s="181"/>
      <c r="AL389" s="55" t="str">
        <f t="shared" si="59"/>
        <v>O</v>
      </c>
      <c r="AM389" s="47"/>
      <c r="AN389" s="47"/>
      <c r="AO389" s="47"/>
      <c r="AP389" s="44"/>
    </row>
    <row r="390" spans="1:42" ht="18" customHeight="1" x14ac:dyDescent="0.3">
      <c r="A390" s="13">
        <f t="shared" si="53"/>
        <v>0</v>
      </c>
      <c r="B390" s="120">
        <f t="shared" si="54"/>
        <v>1</v>
      </c>
      <c r="C390" s="55" t="str">
        <f t="shared" si="64"/>
        <v>2015.10.10</v>
      </c>
      <c r="D390" s="47" t="str">
        <f>IF(ISBLANK(J390),"",IF(ISBLANK(E388),"08:00 AM","09:00 AM"))</f>
        <v>08:00 AM</v>
      </c>
      <c r="E390" s="172"/>
      <c r="F390" s="177" t="str">
        <f t="shared" ca="1" si="56"/>
        <v>'동사 어간 -다' 부정법의 역사적 고찰: 2015.10.10.(토) 게시예정</v>
      </c>
      <c r="G390" s="26">
        <f t="shared" si="60"/>
        <v>383</v>
      </c>
      <c r="H390" s="29">
        <f t="shared" si="61"/>
        <v>3</v>
      </c>
      <c r="I390" s="18">
        <f>I389</f>
        <v>42287</v>
      </c>
      <c r="J390" s="24" t="s">
        <v>1994</v>
      </c>
      <c r="K390" s="23" t="str">
        <f t="shared" si="69"/>
        <v>'동사 어간 -다' 부정법의 역사적 고찰.hwp</v>
      </c>
      <c r="L390" s="32" t="s">
        <v>1997</v>
      </c>
      <c r="M390" s="20"/>
      <c r="N390" s="5"/>
      <c r="O390" s="5"/>
      <c r="P390" s="5"/>
      <c r="Q390" s="5"/>
      <c r="R390" s="5"/>
      <c r="S390" s="5"/>
      <c r="T390" s="5"/>
      <c r="U390" s="34"/>
      <c r="V390" s="20"/>
      <c r="W390" s="34"/>
      <c r="X390" s="20"/>
      <c r="Y390" s="5"/>
      <c r="Z390" s="5"/>
      <c r="AA390" s="5"/>
      <c r="AB390" s="5"/>
      <c r="AC390" s="34"/>
      <c r="AD390" s="34"/>
      <c r="AE390" s="152" t="str">
        <f t="shared" si="62"/>
        <v/>
      </c>
      <c r="AF390" s="53" t="str">
        <f t="shared" ca="1" si="57"/>
        <v>X</v>
      </c>
      <c r="AG390" s="56" t="str">
        <f t="shared" si="58"/>
        <v>미확인</v>
      </c>
      <c r="AH390" s="55"/>
      <c r="AI390" s="39"/>
      <c r="AJ390" s="61"/>
      <c r="AK390" s="181"/>
      <c r="AL390" s="55" t="str">
        <f t="shared" si="59"/>
        <v>O</v>
      </c>
      <c r="AM390" s="47"/>
      <c r="AN390" s="47"/>
      <c r="AO390" s="47"/>
      <c r="AP390" s="44"/>
    </row>
    <row r="391" spans="1:42" ht="18" customHeight="1" x14ac:dyDescent="0.3">
      <c r="A391" s="13">
        <f t="shared" si="53"/>
        <v>0</v>
      </c>
      <c r="B391" s="120">
        <f t="shared" si="54"/>
        <v>1</v>
      </c>
      <c r="C391" s="55" t="str">
        <f t="shared" si="64"/>
        <v>2015.10.10</v>
      </c>
      <c r="D391" s="47" t="str">
        <f>IF(ISBLANK(J391),"",IF(ISBLANK(E388),"08:30 AM","09:30 AM"))</f>
        <v>08:30 AM</v>
      </c>
      <c r="E391" s="172"/>
      <c r="F391" s="177" t="str">
        <f t="shared" ca="1" si="56"/>
        <v>글자 이름 '한글'에 대하여: 2015.10.10.(토) 게시예정</v>
      </c>
      <c r="G391" s="26">
        <f t="shared" si="60"/>
        <v>384</v>
      </c>
      <c r="H391" s="29">
        <f t="shared" si="61"/>
        <v>4</v>
      </c>
      <c r="I391" s="18">
        <f>I390</f>
        <v>42287</v>
      </c>
      <c r="J391" s="23" t="s">
        <v>1995</v>
      </c>
      <c r="K391" s="23" t="str">
        <f t="shared" si="69"/>
        <v>글자 이름 '한글'에 대하여.hwp</v>
      </c>
      <c r="L391" s="32" t="s">
        <v>1996</v>
      </c>
      <c r="M391" s="20"/>
      <c r="N391" s="5"/>
      <c r="O391" s="5"/>
      <c r="P391" s="5"/>
      <c r="Q391" s="5"/>
      <c r="R391" s="5"/>
      <c r="S391" s="5"/>
      <c r="T391" s="5"/>
      <c r="U391" s="34"/>
      <c r="V391" s="20"/>
      <c r="W391" s="34"/>
      <c r="X391" s="20"/>
      <c r="Y391" s="5"/>
      <c r="Z391" s="5"/>
      <c r="AA391" s="5"/>
      <c r="AB391" s="5"/>
      <c r="AC391" s="34"/>
      <c r="AD391" s="34"/>
      <c r="AE391" s="152" t="str">
        <f t="shared" si="62"/>
        <v/>
      </c>
      <c r="AF391" s="53" t="str">
        <f t="shared" ca="1" si="57"/>
        <v>X</v>
      </c>
      <c r="AG391" s="56">
        <v>42230</v>
      </c>
      <c r="AH391" s="55" t="s">
        <v>2794</v>
      </c>
      <c r="AI391" s="39"/>
      <c r="AJ391" s="61"/>
      <c r="AK391" s="181"/>
      <c r="AL391" s="55" t="str">
        <f t="shared" si="59"/>
        <v>O</v>
      </c>
      <c r="AM391" s="47"/>
      <c r="AN391" s="47"/>
      <c r="AO391" s="47"/>
      <c r="AP391" s="44"/>
    </row>
    <row r="392" spans="1:42" ht="18" customHeight="1" x14ac:dyDescent="0.3">
      <c r="A392" s="13">
        <f t="shared" ref="A392:A455" si="70">IF(ISBLANK(J392),"",0)</f>
        <v>0</v>
      </c>
      <c r="B392" s="120">
        <f t="shared" ref="B392:B455" si="71">IF(ISBLANK(J392),"",IF(COUNTIF($J$8:$J$1048576,J392)&lt;=10,COUNTIF($J$8:$J$1048576,J392),IF(COUNTIF($J$8:$J$1048576,J392)&gt;11,1)))</f>
        <v>1</v>
      </c>
      <c r="C392" s="55" t="str">
        <f t="shared" si="64"/>
        <v>2015.10.11</v>
      </c>
      <c r="D392" s="47" t="str">
        <f>IF(ISBLANK(J392),"",IF(ISBLANK(E392),"07:00 AM","08:00 AM"))</f>
        <v>07:00 AM</v>
      </c>
      <c r="E392" s="172"/>
      <c r="F392" s="177" t="str">
        <f t="shared" ref="F392:F455" ca="1" si="72">IF(ISBLANK(J392),"",CONCATENATE(J392,": ",TEXT(I392,"yyyy.mm.dd.(aaa)")," ",IF(AF392="O","게시함.",IF(AF392="X","게시예정",""))))</f>
        <v>근대국어 파생 형용사의 형태론적 연구: 2015.10.11.(일) 게시예정</v>
      </c>
      <c r="G392" s="26">
        <f t="shared" si="60"/>
        <v>385</v>
      </c>
      <c r="H392" s="29">
        <f t="shared" si="61"/>
        <v>1</v>
      </c>
      <c r="I392" s="18">
        <f>I391+1</f>
        <v>42288</v>
      </c>
      <c r="J392" s="23" t="s">
        <v>1999</v>
      </c>
      <c r="K392" s="23" t="str">
        <f t="shared" si="69"/>
        <v>근대국어 파생 형용사의 형태론적 연구.hwp</v>
      </c>
      <c r="L392" s="32"/>
      <c r="M392" s="20"/>
      <c r="N392" s="5"/>
      <c r="O392" s="5"/>
      <c r="P392" s="5"/>
      <c r="Q392" s="5"/>
      <c r="R392" s="5"/>
      <c r="S392" s="5"/>
      <c r="T392" s="5" t="s">
        <v>1998</v>
      </c>
      <c r="U392" s="34"/>
      <c r="V392" s="20"/>
      <c r="W392" s="34"/>
      <c r="X392" s="20"/>
      <c r="Y392" s="5"/>
      <c r="Z392" s="5"/>
      <c r="AA392" s="5"/>
      <c r="AB392" s="5"/>
      <c r="AC392" s="34"/>
      <c r="AD392" s="34"/>
      <c r="AE392" s="152" t="str">
        <f t="shared" si="62"/>
        <v/>
      </c>
      <c r="AF392" s="53" t="str">
        <f t="shared" ref="AF392:AF455" ca="1" si="73">IF(ISBLANK(J392),"",IF(AM392="X","X",IF(TODAY()&gt;=I392,"O","X")))</f>
        <v>X</v>
      </c>
      <c r="AG392" s="56" t="str">
        <f t="shared" ref="AG392:AG455" si="74">IF(ISBLANK(J392),"",IF(COUNTA(L392:AD392)=0,"지은이 찾을 수 없음",IF(COUNTA(L392:AD392)&gt;0,"미확인")))</f>
        <v>미확인</v>
      </c>
      <c r="AH392" s="55"/>
      <c r="AI392" s="39"/>
      <c r="AJ392" s="61"/>
      <c r="AK392" s="181"/>
      <c r="AL392" s="55" t="str">
        <f t="shared" ref="AL392:AL455" si="75">IF(ISBLANK(J392),"","O")</f>
        <v>O</v>
      </c>
      <c r="AM392" s="47"/>
      <c r="AN392" s="47"/>
      <c r="AO392" s="47"/>
      <c r="AP392" s="44"/>
    </row>
    <row r="393" spans="1:42" ht="18" customHeight="1" x14ac:dyDescent="0.3">
      <c r="A393" s="13">
        <f t="shared" si="70"/>
        <v>0</v>
      </c>
      <c r="B393" s="120">
        <f t="shared" si="71"/>
        <v>1</v>
      </c>
      <c r="C393" s="55" t="str">
        <f t="shared" si="64"/>
        <v>2015.10.11</v>
      </c>
      <c r="D393" s="47" t="str">
        <f>IF(ISBLANK(J393),"",IF(ISBLANK(E392),"07:30 AM","08:30 AM"))</f>
        <v>07:30 AM</v>
      </c>
      <c r="E393" s="172"/>
      <c r="F393" s="177" t="str">
        <f t="shared" ca="1" si="72"/>
        <v>국어의 음절 구조와 음운현상: 2015.10.11.(일) 게시예정</v>
      </c>
      <c r="G393" s="26">
        <f t="shared" ref="G393:G456" si="76">IF(ISBLANK(J393),"",ROW()-7)</f>
        <v>386</v>
      </c>
      <c r="H393" s="29">
        <f t="shared" ref="H393:H456" si="77">IF(ISBLANK(J393),"",IF(AND(I392&lt;&gt;I393),1,H392+1))</f>
        <v>2</v>
      </c>
      <c r="I393" s="18">
        <f>I392</f>
        <v>42288</v>
      </c>
      <c r="J393" s="23" t="s">
        <v>2000</v>
      </c>
      <c r="K393" s="23" t="str">
        <f t="shared" si="69"/>
        <v>국어의 음절 구조와 음운현상.hwp</v>
      </c>
      <c r="L393" s="32" t="s">
        <v>124</v>
      </c>
      <c r="M393" s="20"/>
      <c r="N393" s="5"/>
      <c r="O393" s="5"/>
      <c r="P393" s="5"/>
      <c r="Q393" s="5"/>
      <c r="R393" s="5"/>
      <c r="S393" s="5"/>
      <c r="T393" s="5"/>
      <c r="U393" s="34"/>
      <c r="V393" s="20"/>
      <c r="W393" s="34"/>
      <c r="X393" s="20"/>
      <c r="Y393" s="5"/>
      <c r="Z393" s="5"/>
      <c r="AA393" s="5"/>
      <c r="AB393" s="5"/>
      <c r="AC393" s="34"/>
      <c r="AD393" s="34"/>
      <c r="AE393" s="152" t="str">
        <f t="shared" si="62"/>
        <v/>
      </c>
      <c r="AF393" s="53" t="str">
        <f t="shared" ca="1" si="73"/>
        <v>X</v>
      </c>
      <c r="AG393" s="56">
        <v>42230</v>
      </c>
      <c r="AH393" s="55" t="s">
        <v>2794</v>
      </c>
      <c r="AI393" s="39"/>
      <c r="AJ393" s="61"/>
      <c r="AK393" s="181"/>
      <c r="AL393" s="55" t="str">
        <f t="shared" si="75"/>
        <v>O</v>
      </c>
      <c r="AM393" s="47"/>
      <c r="AN393" s="47"/>
      <c r="AO393" s="47"/>
      <c r="AP393" s="44"/>
    </row>
    <row r="394" spans="1:42" ht="18" customHeight="1" x14ac:dyDescent="0.3">
      <c r="A394" s="13">
        <f t="shared" si="70"/>
        <v>0</v>
      </c>
      <c r="B394" s="120">
        <f t="shared" si="71"/>
        <v>1</v>
      </c>
      <c r="C394" s="55" t="str">
        <f t="shared" si="64"/>
        <v>2015.10.11</v>
      </c>
      <c r="D394" s="47" t="str">
        <f>IF(ISBLANK(J394),"",IF(ISBLANK(E392),"08:00 AM","09:00 AM"))</f>
        <v>08:00 AM</v>
      </c>
      <c r="E394" s="172"/>
      <c r="F394" s="177" t="str">
        <f t="shared" ca="1" si="72"/>
        <v>국어의 음운현상과 음운자질(Ⅰ): 2015.10.11.(일) 게시예정</v>
      </c>
      <c r="G394" s="26">
        <f t="shared" si="76"/>
        <v>387</v>
      </c>
      <c r="H394" s="29">
        <f t="shared" si="77"/>
        <v>3</v>
      </c>
      <c r="I394" s="18">
        <f>I393</f>
        <v>42288</v>
      </c>
      <c r="J394" s="23" t="s">
        <v>2001</v>
      </c>
      <c r="K394" s="23" t="str">
        <f t="shared" si="69"/>
        <v>국어의 음운현상과 음운자질(Ⅰ).hwp</v>
      </c>
      <c r="L394" s="32" t="s">
        <v>124</v>
      </c>
      <c r="M394" s="20"/>
      <c r="N394" s="5"/>
      <c r="O394" s="5"/>
      <c r="P394" s="5"/>
      <c r="Q394" s="5"/>
      <c r="R394" s="5"/>
      <c r="S394" s="5"/>
      <c r="T394" s="5"/>
      <c r="U394" s="34"/>
      <c r="V394" s="20"/>
      <c r="W394" s="34"/>
      <c r="X394" s="20"/>
      <c r="Y394" s="5"/>
      <c r="Z394" s="5"/>
      <c r="AA394" s="5"/>
      <c r="AB394" s="5"/>
      <c r="AC394" s="34"/>
      <c r="AD394" s="34"/>
      <c r="AE394" s="152" t="str">
        <f t="shared" si="62"/>
        <v/>
      </c>
      <c r="AF394" s="53" t="str">
        <f t="shared" ca="1" si="73"/>
        <v>X</v>
      </c>
      <c r="AG394" s="56">
        <v>42230</v>
      </c>
      <c r="AH394" s="55" t="s">
        <v>2794</v>
      </c>
      <c r="AI394" s="39"/>
      <c r="AJ394" s="61"/>
      <c r="AK394" s="181"/>
      <c r="AL394" s="55" t="str">
        <f t="shared" si="75"/>
        <v>O</v>
      </c>
      <c r="AM394" s="47"/>
      <c r="AN394" s="47"/>
      <c r="AO394" s="47"/>
      <c r="AP394" s="44"/>
    </row>
    <row r="395" spans="1:42" ht="18" customHeight="1" x14ac:dyDescent="0.3">
      <c r="A395" s="13">
        <f t="shared" si="70"/>
        <v>0</v>
      </c>
      <c r="B395" s="120">
        <f t="shared" si="71"/>
        <v>1</v>
      </c>
      <c r="C395" s="55" t="str">
        <f t="shared" si="64"/>
        <v>2015.10.11</v>
      </c>
      <c r="D395" s="47" t="str">
        <f>IF(ISBLANK(J395),"",IF(ISBLANK(E392),"08:30 AM","09:30 AM"))</f>
        <v>08:30 AM</v>
      </c>
      <c r="E395" s="172"/>
      <c r="F395" s="177" t="str">
        <f t="shared" ca="1" si="72"/>
        <v>국어의 명사 및 명사형 종결문에 대한 연구: 2015.10.11.(일) 게시예정</v>
      </c>
      <c r="G395" s="26">
        <f t="shared" si="76"/>
        <v>388</v>
      </c>
      <c r="H395" s="29">
        <f t="shared" si="77"/>
        <v>4</v>
      </c>
      <c r="I395" s="18">
        <f>I394</f>
        <v>42288</v>
      </c>
      <c r="J395" s="23" t="s">
        <v>2003</v>
      </c>
      <c r="K395" s="23" t="s">
        <v>2002</v>
      </c>
      <c r="L395" s="32"/>
      <c r="M395" s="20"/>
      <c r="N395" s="5"/>
      <c r="O395" s="5"/>
      <c r="P395" s="5"/>
      <c r="Q395" s="5"/>
      <c r="R395" s="5"/>
      <c r="S395" s="5"/>
      <c r="T395" s="5"/>
      <c r="U395" s="34"/>
      <c r="V395" s="20"/>
      <c r="W395" s="34"/>
      <c r="X395" s="20"/>
      <c r="Y395" s="5"/>
      <c r="Z395" s="5"/>
      <c r="AA395" s="5"/>
      <c r="AB395" s="5"/>
      <c r="AC395" s="34"/>
      <c r="AD395" s="34"/>
      <c r="AE395" s="152" t="str">
        <f t="shared" ref="AE395:AE458" si="78">IF(OR(ISBLANK(J395),COUNTA(L395:AD395)&lt;=1),"",IF(COUNTA(L395:AD395)&gt;1,COUNTA(L395:AD395)))</f>
        <v/>
      </c>
      <c r="AF395" s="53" t="str">
        <f t="shared" ca="1" si="73"/>
        <v>X</v>
      </c>
      <c r="AG395" s="56" t="str">
        <f t="shared" si="74"/>
        <v>지은이 찾을 수 없음</v>
      </c>
      <c r="AH395" s="55"/>
      <c r="AI395" s="39"/>
      <c r="AJ395" s="61"/>
      <c r="AK395" s="181" t="s">
        <v>2846</v>
      </c>
      <c r="AL395" s="55" t="str">
        <f t="shared" si="75"/>
        <v>O</v>
      </c>
      <c r="AM395" s="47"/>
      <c r="AN395" s="47"/>
      <c r="AO395" s="47"/>
      <c r="AP395" s="44"/>
    </row>
    <row r="396" spans="1:42" ht="18" customHeight="1" x14ac:dyDescent="0.3">
      <c r="A396" s="13">
        <f t="shared" si="70"/>
        <v>0</v>
      </c>
      <c r="B396" s="120">
        <f t="shared" si="71"/>
        <v>1</v>
      </c>
      <c r="C396" s="55" t="str">
        <f t="shared" si="64"/>
        <v>2015.10.12</v>
      </c>
      <c r="D396" s="47" t="str">
        <f>IF(ISBLANK(J396),"",IF(ISBLANK(E396),"07:00 AM","08:00 AM"))</f>
        <v>07:00 AM</v>
      </c>
      <c r="E396" s="172"/>
      <c r="F396" s="177" t="str">
        <f t="shared" ca="1" si="72"/>
        <v>국어 음 연구와 번역 술어: 2015.10.12.(월) 게시예정</v>
      </c>
      <c r="G396" s="26">
        <f t="shared" si="76"/>
        <v>389</v>
      </c>
      <c r="H396" s="29">
        <f t="shared" si="77"/>
        <v>1</v>
      </c>
      <c r="I396" s="18">
        <f>I395+1</f>
        <v>42289</v>
      </c>
      <c r="J396" s="23" t="s">
        <v>2006</v>
      </c>
      <c r="K396" s="23" t="str">
        <f>IF(ISBLANK(J396),"",CONCATENATE(J396,".hwp"))</f>
        <v>국어 음 연구와 번역 술어.hwp</v>
      </c>
      <c r="L396" s="32" t="s">
        <v>124</v>
      </c>
      <c r="M396" s="20"/>
      <c r="N396" s="5"/>
      <c r="O396" s="5"/>
      <c r="P396" s="5"/>
      <c r="Q396" s="5"/>
      <c r="R396" s="5"/>
      <c r="S396" s="5"/>
      <c r="T396" s="5"/>
      <c r="U396" s="34"/>
      <c r="V396" s="20"/>
      <c r="W396" s="34"/>
      <c r="X396" s="20"/>
      <c r="Y396" s="5"/>
      <c r="Z396" s="5"/>
      <c r="AA396" s="5"/>
      <c r="AB396" s="5"/>
      <c r="AC396" s="34"/>
      <c r="AD396" s="34"/>
      <c r="AE396" s="152" t="str">
        <f t="shared" si="78"/>
        <v/>
      </c>
      <c r="AF396" s="53" t="str">
        <f t="shared" ca="1" si="73"/>
        <v>X</v>
      </c>
      <c r="AG396" s="56">
        <v>42230</v>
      </c>
      <c r="AH396" s="55" t="s">
        <v>2794</v>
      </c>
      <c r="AI396" s="39"/>
      <c r="AJ396" s="61"/>
      <c r="AK396" s="181"/>
      <c r="AL396" s="55" t="str">
        <f t="shared" si="75"/>
        <v>O</v>
      </c>
      <c r="AM396" s="47"/>
      <c r="AN396" s="47"/>
      <c r="AO396" s="47"/>
      <c r="AP396" s="44"/>
    </row>
    <row r="397" spans="1:42" ht="18" customHeight="1" x14ac:dyDescent="0.3">
      <c r="A397" s="13">
        <f t="shared" si="70"/>
        <v>0</v>
      </c>
      <c r="B397" s="120">
        <f t="shared" si="71"/>
        <v>1</v>
      </c>
      <c r="C397" s="55" t="str">
        <f t="shared" si="64"/>
        <v>2015.10.12</v>
      </c>
      <c r="D397" s="47" t="str">
        <f>IF(ISBLANK(J397),"",IF(ISBLANK(E396),"07:30 AM","08:30 AM"))</f>
        <v>07:30 AM</v>
      </c>
      <c r="E397" s="172"/>
      <c r="F397" s="177" t="str">
        <f t="shared" ca="1" si="72"/>
        <v>국어 유음에 대한 통시론적 고찰: 2015.10.12.(월) 게시예정</v>
      </c>
      <c r="G397" s="26">
        <f t="shared" si="76"/>
        <v>390</v>
      </c>
      <c r="H397" s="29">
        <f t="shared" si="77"/>
        <v>2</v>
      </c>
      <c r="I397" s="18">
        <f>I396</f>
        <v>42289</v>
      </c>
      <c r="J397" s="23" t="s">
        <v>2008</v>
      </c>
      <c r="K397" s="23" t="s">
        <v>2007</v>
      </c>
      <c r="L397" s="32"/>
      <c r="M397" s="20"/>
      <c r="N397" s="5"/>
      <c r="O397" s="5"/>
      <c r="P397" s="5"/>
      <c r="Q397" s="5"/>
      <c r="R397" s="5" t="s">
        <v>2848</v>
      </c>
      <c r="S397" s="5"/>
      <c r="T397" s="5"/>
      <c r="U397" s="34"/>
      <c r="V397" s="20"/>
      <c r="W397" s="34"/>
      <c r="X397" s="20"/>
      <c r="Y397" s="5"/>
      <c r="Z397" s="5"/>
      <c r="AA397" s="5"/>
      <c r="AB397" s="5"/>
      <c r="AC397" s="34"/>
      <c r="AD397" s="34"/>
      <c r="AE397" s="152" t="str">
        <f t="shared" si="78"/>
        <v/>
      </c>
      <c r="AF397" s="53" t="str">
        <f t="shared" ca="1" si="73"/>
        <v>X</v>
      </c>
      <c r="AG397" s="56" t="str">
        <f t="shared" si="74"/>
        <v>미확인</v>
      </c>
      <c r="AH397" s="55"/>
      <c r="AI397" s="39"/>
      <c r="AJ397" s="61"/>
      <c r="AK397" s="181"/>
      <c r="AL397" s="55" t="str">
        <f t="shared" si="75"/>
        <v>O</v>
      </c>
      <c r="AM397" s="47"/>
      <c r="AN397" s="47"/>
      <c r="AO397" s="47"/>
      <c r="AP397" s="44"/>
    </row>
    <row r="398" spans="1:42" ht="18" customHeight="1" x14ac:dyDescent="0.3">
      <c r="A398" s="13">
        <f t="shared" si="70"/>
        <v>0</v>
      </c>
      <c r="B398" s="120">
        <f t="shared" si="71"/>
        <v>1</v>
      </c>
      <c r="C398" s="55" t="str">
        <f t="shared" si="64"/>
        <v>2015.10.12</v>
      </c>
      <c r="D398" s="47" t="str">
        <f>IF(ISBLANK(J398),"",IF(ISBLANK(E396),"08:00 AM","09:00 AM"))</f>
        <v>08:00 AM</v>
      </c>
      <c r="E398" s="172"/>
      <c r="F398" s="177" t="str">
        <f t="shared" ca="1" si="72"/>
        <v>국어 움라우트의 연구사적 고찰: 2015.10.12.(월) 게시예정</v>
      </c>
      <c r="G398" s="26">
        <f t="shared" si="76"/>
        <v>391</v>
      </c>
      <c r="H398" s="29">
        <f t="shared" si="77"/>
        <v>3</v>
      </c>
      <c r="I398" s="18">
        <f>I397</f>
        <v>42289</v>
      </c>
      <c r="J398" s="23" t="s">
        <v>2009</v>
      </c>
      <c r="K398" s="23" t="str">
        <f>IF(ISBLANK(J398),"",CONCATENATE(J398,".hwp"))</f>
        <v>국어 움라우트의 연구사적 고찰.hwp</v>
      </c>
      <c r="L398" s="32"/>
      <c r="M398" s="20"/>
      <c r="N398" s="5"/>
      <c r="O398" s="5"/>
      <c r="P398" s="5"/>
      <c r="Q398" s="5"/>
      <c r="R398" s="5"/>
      <c r="S398" s="5"/>
      <c r="T398" s="5"/>
      <c r="U398" s="34"/>
      <c r="V398" s="20"/>
      <c r="W398" s="34"/>
      <c r="X398" s="20"/>
      <c r="Y398" s="5" t="s">
        <v>2010</v>
      </c>
      <c r="Z398" s="5"/>
      <c r="AA398" s="5"/>
      <c r="AB398" s="5"/>
      <c r="AC398" s="34"/>
      <c r="AD398" s="34"/>
      <c r="AE398" s="152" t="str">
        <f t="shared" si="78"/>
        <v/>
      </c>
      <c r="AF398" s="53" t="str">
        <f t="shared" ca="1" si="73"/>
        <v>X</v>
      </c>
      <c r="AG398" s="56" t="str">
        <f t="shared" si="74"/>
        <v>미확인</v>
      </c>
      <c r="AH398" s="55"/>
      <c r="AI398" s="39"/>
      <c r="AJ398" s="61"/>
      <c r="AK398" s="181"/>
      <c r="AL398" s="55" t="str">
        <f t="shared" si="75"/>
        <v>O</v>
      </c>
      <c r="AM398" s="47"/>
      <c r="AN398" s="47"/>
      <c r="AO398" s="47"/>
      <c r="AP398" s="44"/>
    </row>
    <row r="399" spans="1:42" ht="18" customHeight="1" x14ac:dyDescent="0.3">
      <c r="A399" s="13">
        <f t="shared" si="70"/>
        <v>0</v>
      </c>
      <c r="B399" s="120">
        <f t="shared" si="71"/>
        <v>1</v>
      </c>
      <c r="C399" s="55" t="str">
        <f t="shared" si="64"/>
        <v>2015.10.12</v>
      </c>
      <c r="D399" s="47" t="str">
        <f>IF(ISBLANK(J399),"",IF(ISBLANK(E396),"08:30 AM","09:30 AM"))</f>
        <v>08:30 AM</v>
      </c>
      <c r="E399" s="172"/>
      <c r="F399" s="177" t="str">
        <f t="shared" ca="1" si="72"/>
        <v>국어 어간말 자음군과 관련 현상에 대한 통시음운론: 2015.10.12.(월) 게시예정</v>
      </c>
      <c r="G399" s="26">
        <f t="shared" si="76"/>
        <v>392</v>
      </c>
      <c r="H399" s="29">
        <f t="shared" si="77"/>
        <v>4</v>
      </c>
      <c r="I399" s="18">
        <f>I398</f>
        <v>42289</v>
      </c>
      <c r="J399" s="23" t="s">
        <v>2012</v>
      </c>
      <c r="K399" s="23" t="s">
        <v>2011</v>
      </c>
      <c r="L399" s="32"/>
      <c r="M399" s="20"/>
      <c r="N399" s="5"/>
      <c r="O399" s="5"/>
      <c r="P399" s="5"/>
      <c r="Q399" s="5"/>
      <c r="R399" s="5"/>
      <c r="S399" s="5"/>
      <c r="T399" s="5"/>
      <c r="U399" s="34" t="s">
        <v>2013</v>
      </c>
      <c r="V399" s="20"/>
      <c r="W399" s="34"/>
      <c r="X399" s="20"/>
      <c r="Y399" s="5"/>
      <c r="Z399" s="5"/>
      <c r="AA399" s="5"/>
      <c r="AB399" s="5"/>
      <c r="AC399" s="34"/>
      <c r="AD399" s="34"/>
      <c r="AE399" s="152" t="str">
        <f t="shared" si="78"/>
        <v/>
      </c>
      <c r="AF399" s="53" t="str">
        <f t="shared" ca="1" si="73"/>
        <v>X</v>
      </c>
      <c r="AG399" s="56" t="str">
        <f t="shared" si="74"/>
        <v>미확인</v>
      </c>
      <c r="AH399" s="55"/>
      <c r="AI399" s="39"/>
      <c r="AJ399" s="61"/>
      <c r="AK399" s="181"/>
      <c r="AL399" s="55" t="str">
        <f t="shared" si="75"/>
        <v>O</v>
      </c>
      <c r="AM399" s="47"/>
      <c r="AN399" s="47"/>
      <c r="AO399" s="47"/>
      <c r="AP399" s="44"/>
    </row>
    <row r="400" spans="1:42" ht="18" customHeight="1" x14ac:dyDescent="0.3">
      <c r="A400" s="13">
        <f t="shared" si="70"/>
        <v>0</v>
      </c>
      <c r="B400" s="120">
        <f t="shared" si="71"/>
        <v>1</v>
      </c>
      <c r="C400" s="55" t="str">
        <f t="shared" si="64"/>
        <v>2015.10.13</v>
      </c>
      <c r="D400" s="47" t="str">
        <f>IF(ISBLANK(J400),"",IF(ISBLANK(E400),"07:00 AM","08:00 AM"))</f>
        <v>07:00 AM</v>
      </c>
      <c r="E400" s="172"/>
      <c r="F400" s="177" t="str">
        <f t="shared" ca="1" si="72"/>
        <v>17·18세기 일본 자료에 나타난 한국어 연구: 2015.10.13.(화) 게시예정</v>
      </c>
      <c r="G400" s="26">
        <f t="shared" si="76"/>
        <v>393</v>
      </c>
      <c r="H400" s="29">
        <f t="shared" si="77"/>
        <v>1</v>
      </c>
      <c r="I400" s="18">
        <f>I399+1</f>
        <v>42290</v>
      </c>
      <c r="J400" s="23" t="s">
        <v>2015</v>
      </c>
      <c r="K400" s="23" t="s">
        <v>2014</v>
      </c>
      <c r="L400" s="32"/>
      <c r="M400" s="20"/>
      <c r="N400" s="5"/>
      <c r="O400" s="5"/>
      <c r="P400" s="5"/>
      <c r="Q400" s="5"/>
      <c r="R400" s="5"/>
      <c r="S400" s="5"/>
      <c r="T400" s="5" t="s">
        <v>2017</v>
      </c>
      <c r="U400" s="34"/>
      <c r="V400" s="20"/>
      <c r="W400" s="34"/>
      <c r="X400" s="20"/>
      <c r="Y400" s="5"/>
      <c r="Z400" s="5"/>
      <c r="AA400" s="5"/>
      <c r="AB400" s="5"/>
      <c r="AC400" s="34"/>
      <c r="AD400" s="34"/>
      <c r="AE400" s="152" t="str">
        <f t="shared" si="78"/>
        <v/>
      </c>
      <c r="AF400" s="53" t="str">
        <f t="shared" ca="1" si="73"/>
        <v>X</v>
      </c>
      <c r="AG400" s="56" t="str">
        <f t="shared" si="74"/>
        <v>미확인</v>
      </c>
      <c r="AH400" s="55"/>
      <c r="AI400" s="39"/>
      <c r="AJ400" s="61"/>
      <c r="AK400" s="181"/>
      <c r="AL400" s="55" t="str">
        <f t="shared" si="75"/>
        <v>O</v>
      </c>
      <c r="AM400" s="47"/>
      <c r="AN400" s="47"/>
      <c r="AO400" s="47"/>
      <c r="AP400" s="44"/>
    </row>
    <row r="401" spans="1:42" ht="18" customHeight="1" x14ac:dyDescent="0.3">
      <c r="A401" s="13">
        <f t="shared" si="70"/>
        <v>0</v>
      </c>
      <c r="B401" s="120">
        <f t="shared" si="71"/>
        <v>1</v>
      </c>
      <c r="C401" s="55" t="str">
        <f t="shared" si="64"/>
        <v>2015.10.13</v>
      </c>
      <c r="D401" s="47" t="str">
        <f>IF(ISBLANK(J401),"",IF(ISBLANK(E400),"07:30 AM","08:30 AM"))</f>
        <v>07:30 AM</v>
      </c>
      <c r="E401" s="172"/>
      <c r="F401" s="177" t="str">
        <f t="shared" ca="1" si="72"/>
        <v>국어 경어법의 본질적 의미: 2015.10.13.(화) 게시예정</v>
      </c>
      <c r="G401" s="26">
        <f t="shared" si="76"/>
        <v>394</v>
      </c>
      <c r="H401" s="29">
        <f t="shared" si="77"/>
        <v>2</v>
      </c>
      <c r="I401" s="18">
        <f>I400</f>
        <v>42290</v>
      </c>
      <c r="J401" s="23" t="s">
        <v>2021</v>
      </c>
      <c r="K401" s="23" t="str">
        <f>IF(ISBLANK(J401),"",CONCATENATE(J401,".hwp"))</f>
        <v>국어 경어법의 본질적 의미.hwp</v>
      </c>
      <c r="L401" s="32" t="s">
        <v>2022</v>
      </c>
      <c r="M401" s="20"/>
      <c r="N401" s="5"/>
      <c r="O401" s="5"/>
      <c r="P401" s="5"/>
      <c r="Q401" s="5"/>
      <c r="R401" s="5"/>
      <c r="S401" s="5"/>
      <c r="T401" s="5"/>
      <c r="U401" s="34"/>
      <c r="V401" s="20"/>
      <c r="W401" s="34"/>
      <c r="X401" s="20"/>
      <c r="Y401" s="5"/>
      <c r="Z401" s="5"/>
      <c r="AA401" s="5"/>
      <c r="AB401" s="5"/>
      <c r="AC401" s="34"/>
      <c r="AD401" s="34"/>
      <c r="AE401" s="152" t="str">
        <f t="shared" si="78"/>
        <v/>
      </c>
      <c r="AF401" s="53" t="str">
        <f t="shared" ca="1" si="73"/>
        <v>X</v>
      </c>
      <c r="AG401" s="56">
        <v>42230</v>
      </c>
      <c r="AH401" s="55" t="s">
        <v>2794</v>
      </c>
      <c r="AI401" s="39"/>
      <c r="AJ401" s="61"/>
      <c r="AK401" s="181"/>
      <c r="AL401" s="55" t="str">
        <f t="shared" si="75"/>
        <v>O</v>
      </c>
      <c r="AM401" s="47"/>
      <c r="AN401" s="47"/>
      <c r="AO401" s="47"/>
      <c r="AP401" s="44"/>
    </row>
    <row r="402" spans="1:42" ht="18" customHeight="1" x14ac:dyDescent="0.3">
      <c r="A402" s="13">
        <f t="shared" si="70"/>
        <v>0</v>
      </c>
      <c r="B402" s="120">
        <f t="shared" si="71"/>
        <v>1</v>
      </c>
      <c r="C402" s="55" t="str">
        <f t="shared" si="64"/>
        <v>2015.10.13</v>
      </c>
      <c r="D402" s="47" t="str">
        <f>IF(ISBLANK(J402),"",IF(ISBLANK(E400),"08:00 AM","09:00 AM"))</f>
        <v>08:00 AM</v>
      </c>
      <c r="E402" s="172"/>
      <c r="F402" s="177" t="str">
        <f t="shared" ca="1" si="72"/>
        <v>곡용과 활용의 불규칙에 대하여: 2015.10.13.(화) 게시예정</v>
      </c>
      <c r="G402" s="26">
        <f t="shared" si="76"/>
        <v>395</v>
      </c>
      <c r="H402" s="29">
        <f t="shared" si="77"/>
        <v>3</v>
      </c>
      <c r="I402" s="18">
        <f>I401</f>
        <v>42290</v>
      </c>
      <c r="J402" s="23" t="s">
        <v>2023</v>
      </c>
      <c r="K402" s="23" t="str">
        <f>IF(ISBLANK(J402),"",CONCATENATE(J402,".hwp"))</f>
        <v>곡용과 활용의 불규칙에 대하여.hwp</v>
      </c>
      <c r="L402" s="32"/>
      <c r="M402" s="20"/>
      <c r="N402" s="5"/>
      <c r="O402" s="5"/>
      <c r="P402" s="5"/>
      <c r="Q402" s="5"/>
      <c r="R402" s="5"/>
      <c r="S402" s="5"/>
      <c r="T402" s="5" t="s">
        <v>2024</v>
      </c>
      <c r="U402" s="34"/>
      <c r="V402" s="20"/>
      <c r="W402" s="34"/>
      <c r="X402" s="20"/>
      <c r="Y402" s="5"/>
      <c r="Z402" s="5"/>
      <c r="AA402" s="5"/>
      <c r="AB402" s="5"/>
      <c r="AC402" s="34"/>
      <c r="AD402" s="34"/>
      <c r="AE402" s="152" t="str">
        <f t="shared" si="78"/>
        <v/>
      </c>
      <c r="AF402" s="53" t="str">
        <f t="shared" ca="1" si="73"/>
        <v>X</v>
      </c>
      <c r="AG402" s="56" t="str">
        <f t="shared" si="74"/>
        <v>미확인</v>
      </c>
      <c r="AH402" s="55"/>
      <c r="AI402" s="39"/>
      <c r="AJ402" s="61"/>
      <c r="AK402" s="181"/>
      <c r="AL402" s="55" t="str">
        <f t="shared" si="75"/>
        <v>O</v>
      </c>
      <c r="AM402" s="47"/>
      <c r="AN402" s="47"/>
      <c r="AO402" s="47"/>
      <c r="AP402" s="44"/>
    </row>
    <row r="403" spans="1:42" ht="18" customHeight="1" x14ac:dyDescent="0.3">
      <c r="A403" s="13">
        <f t="shared" si="70"/>
        <v>0</v>
      </c>
      <c r="B403" s="120">
        <f t="shared" si="71"/>
        <v>1</v>
      </c>
      <c r="C403" s="55" t="str">
        <f t="shared" si="64"/>
        <v>2015.10.13</v>
      </c>
      <c r="D403" s="47" t="str">
        <f>IF(ISBLANK(J403),"",IF(ISBLANK(E400),"08:30 AM","09:30 AM"))</f>
        <v>08:30 AM</v>
      </c>
      <c r="E403" s="172"/>
      <c r="F403" s="177" t="str">
        <f t="shared" ca="1" si="72"/>
        <v>고대국어의 모음조화에 대한 일고찰: 2015.10.13.(화) 게시예정</v>
      </c>
      <c r="G403" s="26">
        <f t="shared" si="76"/>
        <v>396</v>
      </c>
      <c r="H403" s="29">
        <f t="shared" si="77"/>
        <v>4</v>
      </c>
      <c r="I403" s="18">
        <f>I402</f>
        <v>42290</v>
      </c>
      <c r="J403" s="23" t="s">
        <v>2026</v>
      </c>
      <c r="K403" s="23" t="str">
        <f>IF(ISBLANK(J403),"",CONCATENATE(J403,".hwp"))</f>
        <v>고대국어의 모음조화에 대한 일고찰.hwp</v>
      </c>
      <c r="L403" s="32" t="s">
        <v>2025</v>
      </c>
      <c r="M403" s="20"/>
      <c r="N403" s="5"/>
      <c r="O403" s="5"/>
      <c r="P403" s="5"/>
      <c r="Q403" s="5"/>
      <c r="R403" s="5"/>
      <c r="S403" s="5"/>
      <c r="T403" s="5"/>
      <c r="U403" s="34"/>
      <c r="V403" s="20"/>
      <c r="W403" s="34"/>
      <c r="X403" s="20"/>
      <c r="Y403" s="5"/>
      <c r="Z403" s="5"/>
      <c r="AA403" s="5"/>
      <c r="AB403" s="5"/>
      <c r="AC403" s="34"/>
      <c r="AD403" s="34"/>
      <c r="AE403" s="152" t="str">
        <f t="shared" si="78"/>
        <v/>
      </c>
      <c r="AF403" s="53" t="str">
        <f t="shared" ca="1" si="73"/>
        <v>X</v>
      </c>
      <c r="AG403" s="56" t="str">
        <f t="shared" si="74"/>
        <v>미확인</v>
      </c>
      <c r="AH403" s="55"/>
      <c r="AI403" s="39"/>
      <c r="AJ403" s="61"/>
      <c r="AK403" s="181"/>
      <c r="AL403" s="55" t="str">
        <f t="shared" si="75"/>
        <v>O</v>
      </c>
      <c r="AM403" s="47"/>
      <c r="AN403" s="47"/>
      <c r="AO403" s="47"/>
      <c r="AP403" s="44"/>
    </row>
    <row r="404" spans="1:42" ht="18" customHeight="1" x14ac:dyDescent="0.3">
      <c r="A404" s="13">
        <f t="shared" si="70"/>
        <v>0</v>
      </c>
      <c r="B404" s="120">
        <f t="shared" si="71"/>
        <v>1</v>
      </c>
      <c r="C404" s="55" t="str">
        <f t="shared" si="64"/>
        <v>2015.10.14</v>
      </c>
      <c r="D404" s="47" t="str">
        <f>IF(ISBLANK(J404),"",IF(ISBLANK(E404),"07:00 AM","08:00 AM"))</f>
        <v>07:00 AM</v>
      </c>
      <c r="E404" s="172"/>
      <c r="F404" s="177" t="str">
        <f t="shared" ca="1" si="72"/>
        <v>16세기 국어의 '-거/어-' 연구: 2015.10.14.(수) 게시예정</v>
      </c>
      <c r="G404" s="26">
        <f t="shared" si="76"/>
        <v>397</v>
      </c>
      <c r="H404" s="29">
        <f t="shared" si="77"/>
        <v>1</v>
      </c>
      <c r="I404" s="18">
        <f>I403+1</f>
        <v>42291</v>
      </c>
      <c r="J404" s="23" t="s">
        <v>2028</v>
      </c>
      <c r="K404" s="23" t="s">
        <v>2027</v>
      </c>
      <c r="L404" s="32" t="s">
        <v>2029</v>
      </c>
      <c r="M404" s="20"/>
      <c r="N404" s="5"/>
      <c r="O404" s="5"/>
      <c r="P404" s="5"/>
      <c r="Q404" s="5"/>
      <c r="R404" s="5"/>
      <c r="S404" s="5"/>
      <c r="T404" s="5"/>
      <c r="U404" s="34"/>
      <c r="V404" s="20"/>
      <c r="W404" s="34"/>
      <c r="X404" s="20"/>
      <c r="Y404" s="5"/>
      <c r="Z404" s="5"/>
      <c r="AA404" s="5"/>
      <c r="AB404" s="5"/>
      <c r="AC404" s="34"/>
      <c r="AD404" s="34"/>
      <c r="AE404" s="152" t="str">
        <f t="shared" si="78"/>
        <v/>
      </c>
      <c r="AF404" s="53" t="str">
        <f t="shared" ca="1" si="73"/>
        <v>X</v>
      </c>
      <c r="AG404" s="56" t="str">
        <f t="shared" si="74"/>
        <v>미확인</v>
      </c>
      <c r="AH404" s="55"/>
      <c r="AI404" s="39"/>
      <c r="AJ404" s="61"/>
      <c r="AK404" s="181"/>
      <c r="AL404" s="55" t="str">
        <f t="shared" si="75"/>
        <v>O</v>
      </c>
      <c r="AM404" s="47"/>
      <c r="AN404" s="47"/>
      <c r="AO404" s="47"/>
      <c r="AP404" s="44"/>
    </row>
    <row r="405" spans="1:42" ht="18" customHeight="1" x14ac:dyDescent="0.3">
      <c r="A405" s="13">
        <f t="shared" si="70"/>
        <v>0</v>
      </c>
      <c r="B405" s="120">
        <f t="shared" si="71"/>
        <v>1</v>
      </c>
      <c r="C405" s="55" t="str">
        <f t="shared" ref="C405:C468" si="79">IF(ISBLANK(J405),"",TEXT(I405,"YYYY.MM.DD"))</f>
        <v>2015.10.14</v>
      </c>
      <c r="D405" s="47" t="str">
        <f>IF(ISBLANK(J405),"",IF(ISBLANK(E404),"07:30 AM","08:30 AM"))</f>
        <v>07:30 AM</v>
      </c>
      <c r="E405" s="172"/>
      <c r="F405" s="177" t="str">
        <f t="shared" ca="1" si="72"/>
        <v>의미론적 전제와 함의: 2015.10.14.(수) 게시예정</v>
      </c>
      <c r="G405" s="26">
        <f t="shared" si="76"/>
        <v>398</v>
      </c>
      <c r="H405" s="29">
        <f t="shared" si="77"/>
        <v>2</v>
      </c>
      <c r="I405" s="18">
        <f>I404</f>
        <v>42291</v>
      </c>
      <c r="J405" s="23" t="s">
        <v>2030</v>
      </c>
      <c r="K405" s="23" t="str">
        <f>IF(ISBLANK(J405),"",CONCATENATE(J405,".hwp"))</f>
        <v>의미론적 전제와 함의.hwp</v>
      </c>
      <c r="L405" s="32"/>
      <c r="M405" s="20"/>
      <c r="N405" s="5"/>
      <c r="O405" s="5"/>
      <c r="P405" s="5"/>
      <c r="Q405" s="5"/>
      <c r="R405" s="5"/>
      <c r="S405" s="5"/>
      <c r="T405" s="5"/>
      <c r="U405" s="34"/>
      <c r="V405" s="20"/>
      <c r="W405" s="34"/>
      <c r="X405" s="20"/>
      <c r="Y405" s="5"/>
      <c r="Z405" s="5"/>
      <c r="AA405" s="5"/>
      <c r="AB405" s="5"/>
      <c r="AC405" s="34"/>
      <c r="AD405" s="34"/>
      <c r="AE405" s="152" t="str">
        <f t="shared" si="78"/>
        <v/>
      </c>
      <c r="AF405" s="53" t="str">
        <f t="shared" ca="1" si="73"/>
        <v>X</v>
      </c>
      <c r="AG405" s="56" t="str">
        <f t="shared" si="74"/>
        <v>지은이 찾을 수 없음</v>
      </c>
      <c r="AH405" s="55"/>
      <c r="AI405" s="39"/>
      <c r="AJ405" s="61"/>
      <c r="AK405" s="181"/>
      <c r="AL405" s="55" t="str">
        <f t="shared" si="75"/>
        <v>O</v>
      </c>
      <c r="AM405" s="47"/>
      <c r="AN405" s="47"/>
      <c r="AO405" s="47"/>
      <c r="AP405" s="44"/>
    </row>
    <row r="406" spans="1:42" ht="18" customHeight="1" x14ac:dyDescent="0.3">
      <c r="A406" s="13">
        <f t="shared" si="70"/>
        <v>0</v>
      </c>
      <c r="B406" s="120">
        <f t="shared" si="71"/>
        <v>1</v>
      </c>
      <c r="C406" s="55" t="str">
        <f t="shared" si="79"/>
        <v>2015.10.14</v>
      </c>
      <c r="D406" s="47" t="str">
        <f>IF(ISBLANK(J406),"",IF(ISBLANK(E404),"08:00 AM","09:00 AM"))</f>
        <v>08:00 AM</v>
      </c>
      <c r="E406" s="172"/>
      <c r="F406" s="177" t="str">
        <f t="shared" ca="1" si="72"/>
        <v>의미란 무엇인가?: 2015.10.14.(수) 게시예정</v>
      </c>
      <c r="G406" s="26">
        <f t="shared" si="76"/>
        <v>399</v>
      </c>
      <c r="H406" s="29">
        <f t="shared" si="77"/>
        <v>3</v>
      </c>
      <c r="I406" s="18">
        <f>I405</f>
        <v>42291</v>
      </c>
      <c r="J406" s="23" t="s">
        <v>2032</v>
      </c>
      <c r="K406" s="23" t="s">
        <v>2031</v>
      </c>
      <c r="L406" s="32" t="s">
        <v>2033</v>
      </c>
      <c r="M406" s="20"/>
      <c r="N406" s="5"/>
      <c r="O406" s="5"/>
      <c r="P406" s="5"/>
      <c r="Q406" s="5"/>
      <c r="R406" s="5"/>
      <c r="S406" s="5"/>
      <c r="T406" s="5"/>
      <c r="U406" s="34"/>
      <c r="V406" s="20"/>
      <c r="W406" s="34"/>
      <c r="X406" s="20"/>
      <c r="Y406" s="5"/>
      <c r="Z406" s="5"/>
      <c r="AA406" s="5"/>
      <c r="AB406" s="5"/>
      <c r="AC406" s="34"/>
      <c r="AD406" s="34"/>
      <c r="AE406" s="152" t="str">
        <f t="shared" si="78"/>
        <v/>
      </c>
      <c r="AF406" s="53" t="str">
        <f t="shared" ca="1" si="73"/>
        <v>X</v>
      </c>
      <c r="AG406" s="56" t="str">
        <f t="shared" si="74"/>
        <v>미확인</v>
      </c>
      <c r="AH406" s="55"/>
      <c r="AI406" s="39"/>
      <c r="AJ406" s="61"/>
      <c r="AK406" s="181"/>
      <c r="AL406" s="55" t="str">
        <f t="shared" si="75"/>
        <v>O</v>
      </c>
      <c r="AM406" s="47"/>
      <c r="AN406" s="47"/>
      <c r="AO406" s="47"/>
      <c r="AP406" s="44"/>
    </row>
    <row r="407" spans="1:42" ht="18" customHeight="1" x14ac:dyDescent="0.3">
      <c r="A407" s="13">
        <f t="shared" si="70"/>
        <v>0</v>
      </c>
      <c r="B407" s="120">
        <f t="shared" si="71"/>
        <v>1</v>
      </c>
      <c r="C407" s="55" t="str">
        <f t="shared" si="79"/>
        <v>2015.10.14</v>
      </c>
      <c r="D407" s="47" t="str">
        <f>IF(ISBLANK(J407),"",IF(ISBLANK(E404),"08:30 AM","09:30 AM"))</f>
        <v>08:30 AM</v>
      </c>
      <c r="E407" s="172"/>
      <c r="F407" s="177" t="str">
        <f t="shared" ca="1" si="72"/>
        <v>의미 연상: 2015.10.14.(수) 게시예정</v>
      </c>
      <c r="G407" s="26">
        <f t="shared" si="76"/>
        <v>400</v>
      </c>
      <c r="H407" s="29">
        <f t="shared" si="77"/>
        <v>4</v>
      </c>
      <c r="I407" s="18">
        <f>I406</f>
        <v>42291</v>
      </c>
      <c r="J407" s="23" t="s">
        <v>2034</v>
      </c>
      <c r="K407" s="23" t="str">
        <f t="shared" ref="K407:K419" si="80">IF(ISBLANK(J407),"",CONCATENATE(J407,".hwp"))</f>
        <v>의미 연상.hwp</v>
      </c>
      <c r="L407" s="32"/>
      <c r="M407" s="20"/>
      <c r="N407" s="5"/>
      <c r="O407" s="5"/>
      <c r="P407" s="5"/>
      <c r="Q407" s="5"/>
      <c r="R407" s="5"/>
      <c r="S407" s="5"/>
      <c r="T407" s="5"/>
      <c r="U407" s="34" t="s">
        <v>2035</v>
      </c>
      <c r="V407" s="20"/>
      <c r="W407" s="34"/>
      <c r="X407" s="20"/>
      <c r="Y407" s="5"/>
      <c r="Z407" s="5"/>
      <c r="AA407" s="5"/>
      <c r="AB407" s="5"/>
      <c r="AC407" s="34"/>
      <c r="AD407" s="34"/>
      <c r="AE407" s="152" t="str">
        <f t="shared" si="78"/>
        <v/>
      </c>
      <c r="AF407" s="53" t="str">
        <f t="shared" ca="1" si="73"/>
        <v>X</v>
      </c>
      <c r="AG407" s="56" t="str">
        <f t="shared" si="74"/>
        <v>미확인</v>
      </c>
      <c r="AH407" s="55"/>
      <c r="AI407" s="39"/>
      <c r="AJ407" s="61"/>
      <c r="AK407" s="181"/>
      <c r="AL407" s="55" t="str">
        <f t="shared" si="75"/>
        <v>O</v>
      </c>
      <c r="AM407" s="47"/>
      <c r="AN407" s="47"/>
      <c r="AO407" s="47"/>
      <c r="AP407" s="44"/>
    </row>
    <row r="408" spans="1:42" ht="18" customHeight="1" x14ac:dyDescent="0.3">
      <c r="A408" s="13">
        <f t="shared" si="70"/>
        <v>0</v>
      </c>
      <c r="B408" s="120">
        <f t="shared" si="71"/>
        <v>1</v>
      </c>
      <c r="C408" s="55" t="str">
        <f t="shared" si="79"/>
        <v>2015.10.15</v>
      </c>
      <c r="D408" s="47" t="str">
        <f>IF(ISBLANK(J408),"",IF(ISBLANK(E408),"07:00 AM","08:00 AM"))</f>
        <v>07:00 AM</v>
      </c>
      <c r="E408" s="172"/>
      <c r="F408" s="177" t="str">
        <f t="shared" ca="1" si="72"/>
        <v>의미 변화와 문장에서 서술어의 의미 제한에 관한 정리: 2015.10.15.(목) 게시예정</v>
      </c>
      <c r="G408" s="26">
        <f t="shared" si="76"/>
        <v>401</v>
      </c>
      <c r="H408" s="29">
        <f t="shared" si="77"/>
        <v>1</v>
      </c>
      <c r="I408" s="18">
        <f>I407+1</f>
        <v>42292</v>
      </c>
      <c r="J408" s="23" t="s">
        <v>2036</v>
      </c>
      <c r="K408" s="23" t="str">
        <f t="shared" si="80"/>
        <v>의미 변화와 문장에서 서술어의 의미 제한에 관한 정리.hwp</v>
      </c>
      <c r="L408" s="32" t="s">
        <v>2043</v>
      </c>
      <c r="M408" s="20" t="s">
        <v>2042</v>
      </c>
      <c r="N408" s="5"/>
      <c r="O408" s="5"/>
      <c r="P408" s="5"/>
      <c r="Q408" s="5"/>
      <c r="R408" s="5"/>
      <c r="S408" s="5"/>
      <c r="T408" s="5"/>
      <c r="U408" s="34" t="s">
        <v>2041</v>
      </c>
      <c r="V408" s="20"/>
      <c r="W408" s="34"/>
      <c r="X408" s="20"/>
      <c r="Y408" s="5"/>
      <c r="Z408" s="5"/>
      <c r="AA408" s="5"/>
      <c r="AB408" s="5"/>
      <c r="AC408" s="34"/>
      <c r="AD408" s="34"/>
      <c r="AE408" s="152">
        <f t="shared" si="78"/>
        <v>3</v>
      </c>
      <c r="AF408" s="53" t="str">
        <f t="shared" ca="1" si="73"/>
        <v>X</v>
      </c>
      <c r="AG408" s="56" t="str">
        <f t="shared" si="74"/>
        <v>미확인</v>
      </c>
      <c r="AH408" s="55"/>
      <c r="AI408" s="39"/>
      <c r="AJ408" s="61"/>
      <c r="AK408" s="181"/>
      <c r="AL408" s="55" t="str">
        <f t="shared" si="75"/>
        <v>O</v>
      </c>
      <c r="AM408" s="47"/>
      <c r="AN408" s="47"/>
      <c r="AO408" s="47"/>
      <c r="AP408" s="44"/>
    </row>
    <row r="409" spans="1:42" ht="18" customHeight="1" x14ac:dyDescent="0.3">
      <c r="A409" s="13">
        <f t="shared" si="70"/>
        <v>0</v>
      </c>
      <c r="B409" s="120">
        <f t="shared" si="71"/>
        <v>1</v>
      </c>
      <c r="C409" s="55" t="str">
        <f t="shared" si="79"/>
        <v>2015.10.15</v>
      </c>
      <c r="D409" s="47" t="str">
        <f>IF(ISBLANK(J409),"",IF(ISBLANK(E408),"07:30 AM","08:30 AM"))</f>
        <v>07:30 AM</v>
      </c>
      <c r="E409" s="172"/>
      <c r="F409" s="177" t="str">
        <f t="shared" ca="1" si="72"/>
        <v>음성합성: 2015.10.15.(목) 게시예정</v>
      </c>
      <c r="G409" s="26">
        <f t="shared" si="76"/>
        <v>402</v>
      </c>
      <c r="H409" s="29">
        <f t="shared" si="77"/>
        <v>2</v>
      </c>
      <c r="I409" s="18">
        <f>I408</f>
        <v>42292</v>
      </c>
      <c r="J409" s="23" t="s">
        <v>2037</v>
      </c>
      <c r="K409" s="23" t="str">
        <f t="shared" si="80"/>
        <v>음성합성.hwp</v>
      </c>
      <c r="L409" s="32"/>
      <c r="M409" s="20"/>
      <c r="N409" s="5"/>
      <c r="O409" s="5"/>
      <c r="P409" s="5"/>
      <c r="Q409" s="5"/>
      <c r="R409" s="5"/>
      <c r="S409" s="5"/>
      <c r="T409" s="5"/>
      <c r="U409" s="34"/>
      <c r="V409" s="20"/>
      <c r="W409" s="34" t="s">
        <v>2038</v>
      </c>
      <c r="X409" s="20"/>
      <c r="Y409" s="5"/>
      <c r="Z409" s="5"/>
      <c r="AA409" s="5"/>
      <c r="AB409" s="5"/>
      <c r="AC409" s="34"/>
      <c r="AD409" s="34"/>
      <c r="AE409" s="152" t="str">
        <f t="shared" si="78"/>
        <v/>
      </c>
      <c r="AF409" s="53" t="str">
        <f t="shared" ca="1" si="73"/>
        <v>X</v>
      </c>
      <c r="AG409" s="56" t="str">
        <f t="shared" si="74"/>
        <v>미확인</v>
      </c>
      <c r="AH409" s="55"/>
      <c r="AI409" s="39"/>
      <c r="AJ409" s="61"/>
      <c r="AK409" s="181"/>
      <c r="AL409" s="55" t="str">
        <f t="shared" si="75"/>
        <v>O</v>
      </c>
      <c r="AM409" s="47"/>
      <c r="AN409" s="47"/>
      <c r="AO409" s="47"/>
      <c r="AP409" s="44"/>
    </row>
    <row r="410" spans="1:42" ht="18" customHeight="1" x14ac:dyDescent="0.3">
      <c r="A410" s="13">
        <f t="shared" si="70"/>
        <v>0</v>
      </c>
      <c r="B410" s="120">
        <f t="shared" si="71"/>
        <v>1</v>
      </c>
      <c r="C410" s="55" t="str">
        <f t="shared" si="79"/>
        <v>2015.10.15</v>
      </c>
      <c r="D410" s="47" t="str">
        <f>IF(ISBLANK(J410),"",IF(ISBLANK(E408),"08:00 AM","09:00 AM"))</f>
        <v>08:00 AM</v>
      </c>
      <c r="E410" s="172"/>
      <c r="F410" s="177" t="str">
        <f t="shared" ca="1" si="72"/>
        <v>윤음언해 (1), (2): 2015.10.15.(목) 게시예정</v>
      </c>
      <c r="G410" s="26">
        <f t="shared" si="76"/>
        <v>403</v>
      </c>
      <c r="H410" s="29">
        <f t="shared" si="77"/>
        <v>3</v>
      </c>
      <c r="I410" s="18">
        <f>I409</f>
        <v>42292</v>
      </c>
      <c r="J410" s="23" t="s">
        <v>2039</v>
      </c>
      <c r="K410" s="23" t="str">
        <f t="shared" si="80"/>
        <v>윤음언해 (1), (2).hwp</v>
      </c>
      <c r="L410" s="32"/>
      <c r="M410" s="20"/>
      <c r="N410" s="5"/>
      <c r="O410" s="5"/>
      <c r="P410" s="5"/>
      <c r="Q410" s="5"/>
      <c r="R410" s="5"/>
      <c r="S410" s="5"/>
      <c r="T410" s="5"/>
      <c r="U410" s="34"/>
      <c r="V410" s="20"/>
      <c r="W410" s="34"/>
      <c r="X410" s="20"/>
      <c r="Y410" s="5"/>
      <c r="Z410" s="5"/>
      <c r="AA410" s="5"/>
      <c r="AB410" s="5"/>
      <c r="AC410" s="34" t="s">
        <v>649</v>
      </c>
      <c r="AD410" s="34"/>
      <c r="AE410" s="152" t="str">
        <f t="shared" si="78"/>
        <v/>
      </c>
      <c r="AF410" s="53" t="str">
        <f t="shared" ca="1" si="73"/>
        <v>X</v>
      </c>
      <c r="AG410" s="56">
        <v>42230</v>
      </c>
      <c r="AH410" s="55" t="s">
        <v>2965</v>
      </c>
      <c r="AI410" s="39">
        <v>42230</v>
      </c>
      <c r="AJ410" s="61" t="s">
        <v>2794</v>
      </c>
      <c r="AK410" s="181"/>
      <c r="AL410" s="55" t="str">
        <f t="shared" si="75"/>
        <v>O</v>
      </c>
      <c r="AM410" s="47"/>
      <c r="AN410" s="47"/>
      <c r="AO410" s="47"/>
      <c r="AP410" s="44"/>
    </row>
    <row r="411" spans="1:42" ht="18" customHeight="1" x14ac:dyDescent="0.3">
      <c r="A411" s="13">
        <f t="shared" si="70"/>
        <v>0</v>
      </c>
      <c r="B411" s="120">
        <f t="shared" si="71"/>
        <v>1</v>
      </c>
      <c r="C411" s="55" t="str">
        <f t="shared" si="79"/>
        <v>2015.10.15</v>
      </c>
      <c r="D411" s="47" t="str">
        <f>IF(ISBLANK(J411),"",IF(ISBLANK(E408),"08:30 AM","09:30 AM"))</f>
        <v>08:30 AM</v>
      </c>
      <c r="E411" s="172"/>
      <c r="F411" s="177" t="str">
        <f t="shared" ca="1" si="72"/>
        <v>각급 학교 음성 교육의 실태와 방송의 역할: 2015.10.15.(목) 게시예정</v>
      </c>
      <c r="G411" s="26">
        <f t="shared" si="76"/>
        <v>404</v>
      </c>
      <c r="H411" s="29">
        <f t="shared" si="77"/>
        <v>4</v>
      </c>
      <c r="I411" s="18">
        <f>I410</f>
        <v>42292</v>
      </c>
      <c r="J411" s="23" t="s">
        <v>2040</v>
      </c>
      <c r="K411" s="23" t="str">
        <f t="shared" si="80"/>
        <v>각급 학교 음성 교육의 실태와 방송의 역할.hwp</v>
      </c>
      <c r="L411" s="32"/>
      <c r="M411" s="20"/>
      <c r="N411" s="5"/>
      <c r="O411" s="5"/>
      <c r="P411" s="5"/>
      <c r="Q411" s="5"/>
      <c r="R411" s="5"/>
      <c r="S411" s="5"/>
      <c r="T411" s="5"/>
      <c r="U411" s="34"/>
      <c r="V411" s="20"/>
      <c r="W411" s="34"/>
      <c r="X411" s="20"/>
      <c r="Y411" s="5"/>
      <c r="Z411" s="5"/>
      <c r="AA411" s="5"/>
      <c r="AB411" s="5"/>
      <c r="AC411" s="34"/>
      <c r="AD411" s="34"/>
      <c r="AE411" s="152" t="str">
        <f t="shared" si="78"/>
        <v/>
      </c>
      <c r="AF411" s="53" t="str">
        <f t="shared" ca="1" si="73"/>
        <v>X</v>
      </c>
      <c r="AG411" s="56" t="str">
        <f t="shared" si="74"/>
        <v>지은이 찾을 수 없음</v>
      </c>
      <c r="AH411" s="55"/>
      <c r="AI411" s="39"/>
      <c r="AJ411" s="61"/>
      <c r="AK411" s="181"/>
      <c r="AL411" s="55" t="str">
        <f t="shared" si="75"/>
        <v>O</v>
      </c>
      <c r="AM411" s="47"/>
      <c r="AN411" s="47"/>
      <c r="AO411" s="47"/>
      <c r="AP411" s="44"/>
    </row>
    <row r="412" spans="1:42" ht="18" customHeight="1" x14ac:dyDescent="0.3">
      <c r="A412" s="13">
        <f t="shared" si="70"/>
        <v>0</v>
      </c>
      <c r="B412" s="120">
        <f t="shared" si="71"/>
        <v>1</v>
      </c>
      <c r="C412" s="55" t="str">
        <f t="shared" si="79"/>
        <v>2015.10.16</v>
      </c>
      <c r="D412" s="47" t="str">
        <f>IF(ISBLANK(J412),"",IF(ISBLANK(E412),"07:00 AM","08:00 AM"))</f>
        <v>07:00 AM</v>
      </c>
      <c r="E412" s="172"/>
      <c r="F412" s="177" t="str">
        <f t="shared" ca="1" si="72"/>
        <v>유행어에 관한 고찰: 2015.10.16.(금) 게시예정</v>
      </c>
      <c r="G412" s="26">
        <f t="shared" si="76"/>
        <v>405</v>
      </c>
      <c r="H412" s="29">
        <f t="shared" si="77"/>
        <v>1</v>
      </c>
      <c r="I412" s="18">
        <f>I411+1</f>
        <v>42293</v>
      </c>
      <c r="J412" s="23" t="s">
        <v>2044</v>
      </c>
      <c r="K412" s="23" t="str">
        <f t="shared" si="80"/>
        <v>유행어에 관한 고찰.hwp</v>
      </c>
      <c r="L412" s="32" t="s">
        <v>2045</v>
      </c>
      <c r="M412" s="20"/>
      <c r="N412" s="5"/>
      <c r="O412" s="5"/>
      <c r="P412" s="5"/>
      <c r="Q412" s="5"/>
      <c r="R412" s="5"/>
      <c r="S412" s="5"/>
      <c r="T412" s="5"/>
      <c r="U412" s="34" t="s">
        <v>2046</v>
      </c>
      <c r="V412" s="20"/>
      <c r="W412" s="34"/>
      <c r="X412" s="20"/>
      <c r="Y412" s="5"/>
      <c r="Z412" s="5"/>
      <c r="AA412" s="5"/>
      <c r="AB412" s="5"/>
      <c r="AC412" s="34"/>
      <c r="AD412" s="34"/>
      <c r="AE412" s="152">
        <f t="shared" si="78"/>
        <v>2</v>
      </c>
      <c r="AF412" s="53" t="str">
        <f t="shared" ca="1" si="73"/>
        <v>X</v>
      </c>
      <c r="AG412" s="56" t="str">
        <f t="shared" si="74"/>
        <v>미확인</v>
      </c>
      <c r="AH412" s="55"/>
      <c r="AI412" s="39"/>
      <c r="AJ412" s="61"/>
      <c r="AK412" s="181"/>
      <c r="AL412" s="55" t="str">
        <f t="shared" si="75"/>
        <v>O</v>
      </c>
      <c r="AM412" s="47"/>
      <c r="AN412" s="47"/>
      <c r="AO412" s="47"/>
      <c r="AP412" s="44"/>
    </row>
    <row r="413" spans="1:42" ht="18" customHeight="1" x14ac:dyDescent="0.3">
      <c r="A413" s="13">
        <f t="shared" si="70"/>
        <v>0</v>
      </c>
      <c r="B413" s="120">
        <f t="shared" si="71"/>
        <v>1</v>
      </c>
      <c r="C413" s="55" t="str">
        <f t="shared" si="79"/>
        <v>2015.10.16</v>
      </c>
      <c r="D413" s="47" t="str">
        <f>IF(ISBLANK(J413),"",IF(ISBLANK(E412),"07:30 AM","08:30 AM"))</f>
        <v>07:30 AM</v>
      </c>
      <c r="E413" s="172"/>
      <c r="F413" s="177" t="str">
        <f t="shared" ca="1" si="72"/>
        <v>유의어의 의미비교를 통한 뜻풀이 정교화 방안에 대한 연구: 2015.10.16.(금) 게시예정</v>
      </c>
      <c r="G413" s="26">
        <f t="shared" si="76"/>
        <v>406</v>
      </c>
      <c r="H413" s="29">
        <f t="shared" si="77"/>
        <v>2</v>
      </c>
      <c r="I413" s="18">
        <f>I412</f>
        <v>42293</v>
      </c>
      <c r="J413" s="23" t="s">
        <v>2047</v>
      </c>
      <c r="K413" s="23" t="str">
        <f t="shared" si="80"/>
        <v>유의어의 의미비교를 통한 뜻풀이 정교화 방안에 대한 연구.hwp</v>
      </c>
      <c r="L413" s="32" t="s">
        <v>2048</v>
      </c>
      <c r="M413" s="20"/>
      <c r="N413" s="5"/>
      <c r="O413" s="5"/>
      <c r="P413" s="5"/>
      <c r="Q413" s="5"/>
      <c r="R413" s="5"/>
      <c r="S413" s="5"/>
      <c r="T413" s="5"/>
      <c r="U413" s="34"/>
      <c r="V413" s="20"/>
      <c r="W413" s="34"/>
      <c r="X413" s="20"/>
      <c r="Y413" s="5"/>
      <c r="Z413" s="5"/>
      <c r="AA413" s="5"/>
      <c r="AB413" s="5"/>
      <c r="AC413" s="34"/>
      <c r="AD413" s="34"/>
      <c r="AE413" s="152" t="str">
        <f t="shared" si="78"/>
        <v/>
      </c>
      <c r="AF413" s="53" t="str">
        <f t="shared" ca="1" si="73"/>
        <v>X</v>
      </c>
      <c r="AG413" s="56" t="s">
        <v>2973</v>
      </c>
      <c r="AH413" s="55"/>
      <c r="AI413" s="39"/>
      <c r="AJ413" s="61"/>
      <c r="AK413" s="181"/>
      <c r="AL413" s="55" t="str">
        <f t="shared" si="75"/>
        <v>O</v>
      </c>
      <c r="AM413" s="47"/>
      <c r="AN413" s="47"/>
      <c r="AO413" s="47"/>
      <c r="AP413" s="44"/>
    </row>
    <row r="414" spans="1:42" ht="18" customHeight="1" x14ac:dyDescent="0.3">
      <c r="A414" s="13">
        <f t="shared" si="70"/>
        <v>0</v>
      </c>
      <c r="B414" s="120">
        <f t="shared" si="71"/>
        <v>1</v>
      </c>
      <c r="C414" s="55" t="str">
        <f t="shared" si="79"/>
        <v>2015.10.16</v>
      </c>
      <c r="D414" s="47" t="str">
        <f>IF(ISBLANK(J414),"",IF(ISBLANK(E412),"08:00 AM","09:00 AM"))</f>
        <v>08:00 AM</v>
      </c>
      <c r="E414" s="172"/>
      <c r="F414" s="177" t="str">
        <f t="shared" ca="1" si="72"/>
        <v>유음동화의 거울영상성에 대한 고찰: 2015.10.16.(금) 게시예정</v>
      </c>
      <c r="G414" s="26">
        <f t="shared" si="76"/>
        <v>407</v>
      </c>
      <c r="H414" s="29">
        <f t="shared" si="77"/>
        <v>3</v>
      </c>
      <c r="I414" s="18">
        <f>I413</f>
        <v>42293</v>
      </c>
      <c r="J414" s="23" t="s">
        <v>2049</v>
      </c>
      <c r="K414" s="23" t="str">
        <f t="shared" si="80"/>
        <v>유음동화의 거울영상성에 대한 고찰.hwp</v>
      </c>
      <c r="L414" s="32"/>
      <c r="M414" s="20"/>
      <c r="N414" s="5"/>
      <c r="O414" s="5"/>
      <c r="P414" s="5"/>
      <c r="Q414" s="5"/>
      <c r="R414" s="5"/>
      <c r="S414" s="5"/>
      <c r="T414" s="5"/>
      <c r="U414" s="34"/>
      <c r="V414" s="20"/>
      <c r="W414" s="34" t="s">
        <v>2050</v>
      </c>
      <c r="X414" s="20"/>
      <c r="Y414" s="5"/>
      <c r="Z414" s="5"/>
      <c r="AA414" s="5"/>
      <c r="AB414" s="5"/>
      <c r="AC414" s="34"/>
      <c r="AD414" s="34"/>
      <c r="AE414" s="152" t="str">
        <f t="shared" si="78"/>
        <v/>
      </c>
      <c r="AF414" s="53" t="str">
        <f t="shared" ca="1" si="73"/>
        <v>X</v>
      </c>
      <c r="AG414" s="56" t="str">
        <f t="shared" si="74"/>
        <v>미확인</v>
      </c>
      <c r="AH414" s="55"/>
      <c r="AI414" s="39"/>
      <c r="AJ414" s="61"/>
      <c r="AK414" s="181"/>
      <c r="AL414" s="55" t="str">
        <f t="shared" si="75"/>
        <v>O</v>
      </c>
      <c r="AM414" s="47"/>
      <c r="AN414" s="47"/>
      <c r="AO414" s="47"/>
      <c r="AP414" s="44"/>
    </row>
    <row r="415" spans="1:42" ht="18" customHeight="1" x14ac:dyDescent="0.3">
      <c r="A415" s="13">
        <f t="shared" si="70"/>
        <v>0</v>
      </c>
      <c r="B415" s="120">
        <f t="shared" si="71"/>
        <v>1</v>
      </c>
      <c r="C415" s="55" t="str">
        <f t="shared" si="79"/>
        <v>2015.10.16</v>
      </c>
      <c r="D415" s="47" t="str">
        <f>IF(ISBLANK(J415),"",IF(ISBLANK(E412),"08:30 AM","09:30 AM"))</f>
        <v>08:30 AM</v>
      </c>
      <c r="E415" s="172"/>
      <c r="F415" s="177" t="str">
        <f t="shared" ca="1" si="72"/>
        <v>월인천강지곡(상): 2015.10.16.(금) 게시예정</v>
      </c>
      <c r="G415" s="26">
        <f t="shared" si="76"/>
        <v>408</v>
      </c>
      <c r="H415" s="29">
        <f t="shared" si="77"/>
        <v>4</v>
      </c>
      <c r="I415" s="18">
        <f>I414</f>
        <v>42293</v>
      </c>
      <c r="J415" s="23" t="s">
        <v>2051</v>
      </c>
      <c r="K415" s="23" t="str">
        <f t="shared" si="80"/>
        <v>월인천강지곡(상).hwp</v>
      </c>
      <c r="L415" s="32"/>
      <c r="M415" s="20"/>
      <c r="N415" s="5"/>
      <c r="O415" s="5"/>
      <c r="P415" s="5"/>
      <c r="Q415" s="5"/>
      <c r="R415" s="5"/>
      <c r="S415" s="5"/>
      <c r="T415" s="5"/>
      <c r="U415" s="34"/>
      <c r="V415" s="20"/>
      <c r="W415" s="34"/>
      <c r="X415" s="20"/>
      <c r="Y415" s="5"/>
      <c r="Z415" s="5"/>
      <c r="AA415" s="5"/>
      <c r="AB415" s="5"/>
      <c r="AC415" s="34" t="s">
        <v>157</v>
      </c>
      <c r="AD415" s="34"/>
      <c r="AE415" s="152" t="str">
        <f t="shared" si="78"/>
        <v/>
      </c>
      <c r="AF415" s="53" t="str">
        <f t="shared" ca="1" si="73"/>
        <v>X</v>
      </c>
      <c r="AG415" s="56">
        <v>42230</v>
      </c>
      <c r="AH415" s="55" t="s">
        <v>2965</v>
      </c>
      <c r="AI415" s="39">
        <v>42230</v>
      </c>
      <c r="AJ415" s="61" t="s">
        <v>2794</v>
      </c>
      <c r="AK415" s="181"/>
      <c r="AL415" s="55" t="str">
        <f t="shared" si="75"/>
        <v>O</v>
      </c>
      <c r="AM415" s="47"/>
      <c r="AN415" s="47"/>
      <c r="AO415" s="47"/>
      <c r="AP415" s="44"/>
    </row>
    <row r="416" spans="1:42" ht="18" customHeight="1" x14ac:dyDescent="0.3">
      <c r="A416" s="13">
        <f t="shared" si="70"/>
        <v>0</v>
      </c>
      <c r="B416" s="120">
        <f t="shared" si="71"/>
        <v>1</v>
      </c>
      <c r="C416" s="55" t="str">
        <f t="shared" si="79"/>
        <v>2015.10.17</v>
      </c>
      <c r="D416" s="47" t="str">
        <f>IF(ISBLANK(J416),"",IF(ISBLANK(E416),"07:00 AM","08:00 AM"))</f>
        <v>08:00 AM</v>
      </c>
      <c r="E416" s="172">
        <v>1</v>
      </c>
      <c r="F416" s="177" t="str">
        <f t="shared" ca="1" si="72"/>
        <v>월인석보 13, 14: 2015.10.17.(토) 게시예정</v>
      </c>
      <c r="G416" s="26">
        <f t="shared" si="76"/>
        <v>409</v>
      </c>
      <c r="H416" s="29">
        <f t="shared" si="77"/>
        <v>1</v>
      </c>
      <c r="I416" s="18">
        <f>I415+1</f>
        <v>42294</v>
      </c>
      <c r="J416" s="23" t="s">
        <v>2052</v>
      </c>
      <c r="K416" s="23" t="str">
        <f t="shared" si="80"/>
        <v>월인석보 13, 14.hwp</v>
      </c>
      <c r="L416" s="32"/>
      <c r="M416" s="20"/>
      <c r="N416" s="5"/>
      <c r="O416" s="5"/>
      <c r="P416" s="5"/>
      <c r="Q416" s="5"/>
      <c r="R416" s="5"/>
      <c r="S416" s="5"/>
      <c r="T416" s="5"/>
      <c r="U416" s="34"/>
      <c r="V416" s="20"/>
      <c r="W416" s="34"/>
      <c r="X416" s="20"/>
      <c r="Y416" s="5"/>
      <c r="Z416" s="5"/>
      <c r="AA416" s="5"/>
      <c r="AB416" s="5"/>
      <c r="AC416" s="34" t="s">
        <v>157</v>
      </c>
      <c r="AD416" s="34"/>
      <c r="AE416" s="152" t="str">
        <f t="shared" si="78"/>
        <v/>
      </c>
      <c r="AF416" s="53" t="str">
        <f t="shared" ca="1" si="73"/>
        <v>X</v>
      </c>
      <c r="AG416" s="56">
        <v>42230</v>
      </c>
      <c r="AH416" s="55" t="s">
        <v>2965</v>
      </c>
      <c r="AI416" s="39">
        <v>42230</v>
      </c>
      <c r="AJ416" s="61" t="s">
        <v>2794</v>
      </c>
      <c r="AK416" s="181"/>
      <c r="AL416" s="55" t="str">
        <f t="shared" si="75"/>
        <v>O</v>
      </c>
      <c r="AM416" s="47"/>
      <c r="AN416" s="47"/>
      <c r="AO416" s="47"/>
      <c r="AP416" s="44"/>
    </row>
    <row r="417" spans="1:42" ht="18" customHeight="1" x14ac:dyDescent="0.3">
      <c r="A417" s="13">
        <f t="shared" si="70"/>
        <v>0</v>
      </c>
      <c r="B417" s="120">
        <f t="shared" si="71"/>
        <v>1</v>
      </c>
      <c r="C417" s="55" t="str">
        <f t="shared" si="79"/>
        <v>2015.10.17</v>
      </c>
      <c r="D417" s="47" t="str">
        <f>IF(ISBLANK(J417),"",IF(ISBLANK(E416),"07:30 AM","08:30 AM"))</f>
        <v>08:30 AM</v>
      </c>
      <c r="E417" s="172"/>
      <c r="F417" s="177" t="str">
        <f t="shared" ca="1" si="72"/>
        <v>월인석보 1, 2, 7: 2015.10.17.(토) 게시예정</v>
      </c>
      <c r="G417" s="26">
        <f t="shared" si="76"/>
        <v>410</v>
      </c>
      <c r="H417" s="29">
        <f t="shared" si="77"/>
        <v>2</v>
      </c>
      <c r="I417" s="18">
        <f>I416</f>
        <v>42294</v>
      </c>
      <c r="J417" s="23" t="s">
        <v>2053</v>
      </c>
      <c r="K417" s="23" t="str">
        <f t="shared" si="80"/>
        <v>월인석보 1, 2, 7.hwp</v>
      </c>
      <c r="L417" s="32"/>
      <c r="M417" s="20"/>
      <c r="N417" s="5"/>
      <c r="O417" s="5"/>
      <c r="P417" s="5"/>
      <c r="Q417" s="5"/>
      <c r="R417" s="5"/>
      <c r="S417" s="5"/>
      <c r="T417" s="5"/>
      <c r="U417" s="34"/>
      <c r="V417" s="20"/>
      <c r="W417" s="34"/>
      <c r="X417" s="20"/>
      <c r="Y417" s="5"/>
      <c r="Z417" s="5"/>
      <c r="AA417" s="5"/>
      <c r="AB417" s="5"/>
      <c r="AC417" s="34" t="s">
        <v>157</v>
      </c>
      <c r="AD417" s="34"/>
      <c r="AE417" s="152" t="str">
        <f t="shared" si="78"/>
        <v/>
      </c>
      <c r="AF417" s="53" t="str">
        <f t="shared" ca="1" si="73"/>
        <v>X</v>
      </c>
      <c r="AG417" s="56">
        <v>42230</v>
      </c>
      <c r="AH417" s="55" t="s">
        <v>2965</v>
      </c>
      <c r="AI417" s="39">
        <v>42230</v>
      </c>
      <c r="AJ417" s="61" t="s">
        <v>2794</v>
      </c>
      <c r="AK417" s="181"/>
      <c r="AL417" s="55" t="str">
        <f t="shared" si="75"/>
        <v>O</v>
      </c>
      <c r="AM417" s="47"/>
      <c r="AN417" s="47"/>
      <c r="AO417" s="47"/>
      <c r="AP417" s="44"/>
    </row>
    <row r="418" spans="1:42" ht="18" customHeight="1" x14ac:dyDescent="0.3">
      <c r="A418" s="13">
        <f t="shared" si="70"/>
        <v>0</v>
      </c>
      <c r="B418" s="120">
        <f t="shared" si="71"/>
        <v>1</v>
      </c>
      <c r="C418" s="55" t="str">
        <f t="shared" si="79"/>
        <v>2015.10.17</v>
      </c>
      <c r="D418" s="47" t="str">
        <f>IF(ISBLANK(J418),"",IF(ISBLANK(E416),"08:00 AM","09:00 AM"))</f>
        <v>09:00 AM</v>
      </c>
      <c r="E418" s="172"/>
      <c r="F418" s="177" t="str">
        <f t="shared" ca="1" si="72"/>
        <v>원형 의미론: 2015.10.17.(토) 게시예정</v>
      </c>
      <c r="G418" s="26">
        <f t="shared" si="76"/>
        <v>411</v>
      </c>
      <c r="H418" s="29">
        <f t="shared" si="77"/>
        <v>3</v>
      </c>
      <c r="I418" s="18">
        <f>I417</f>
        <v>42294</v>
      </c>
      <c r="J418" s="23" t="s">
        <v>2054</v>
      </c>
      <c r="K418" s="23" t="str">
        <f t="shared" si="80"/>
        <v>원형 의미론.hwp</v>
      </c>
      <c r="L418" s="32"/>
      <c r="M418" s="20"/>
      <c r="N418" s="5"/>
      <c r="O418" s="5"/>
      <c r="P418" s="5"/>
      <c r="Q418" s="5"/>
      <c r="R418" s="5"/>
      <c r="S418" s="5"/>
      <c r="T418" s="5"/>
      <c r="U418" s="34" t="s">
        <v>2035</v>
      </c>
      <c r="V418" s="20"/>
      <c r="W418" s="34"/>
      <c r="X418" s="20"/>
      <c r="Y418" s="5"/>
      <c r="Z418" s="5"/>
      <c r="AA418" s="5"/>
      <c r="AB418" s="5"/>
      <c r="AC418" s="34"/>
      <c r="AD418" s="34"/>
      <c r="AE418" s="152" t="str">
        <f t="shared" si="78"/>
        <v/>
      </c>
      <c r="AF418" s="53" t="str">
        <f t="shared" ca="1" si="73"/>
        <v>X</v>
      </c>
      <c r="AG418" s="56" t="str">
        <f t="shared" si="74"/>
        <v>미확인</v>
      </c>
      <c r="AH418" s="55"/>
      <c r="AI418" s="39"/>
      <c r="AJ418" s="61"/>
      <c r="AK418" s="181"/>
      <c r="AL418" s="55" t="str">
        <f t="shared" si="75"/>
        <v>O</v>
      </c>
      <c r="AM418" s="47"/>
      <c r="AN418" s="47"/>
      <c r="AO418" s="47"/>
      <c r="AP418" s="44"/>
    </row>
    <row r="419" spans="1:42" ht="18" customHeight="1" x14ac:dyDescent="0.3">
      <c r="A419" s="13">
        <f t="shared" si="70"/>
        <v>0</v>
      </c>
      <c r="B419" s="120">
        <f t="shared" si="71"/>
        <v>1</v>
      </c>
      <c r="C419" s="55" t="str">
        <f t="shared" si="79"/>
        <v>2015.10.17</v>
      </c>
      <c r="D419" s="47" t="str">
        <f>IF(ISBLANK(J419),"",IF(ISBLANK(E416),"08:30 AM","09:30 AM"))</f>
        <v>09:30 AM</v>
      </c>
      <c r="E419" s="172"/>
      <c r="F419" s="177" t="str">
        <f t="shared" ca="1" si="72"/>
        <v>원고지 바르게 쓰는 법: 2015.10.17.(토) 게시예정</v>
      </c>
      <c r="G419" s="26">
        <f t="shared" si="76"/>
        <v>412</v>
      </c>
      <c r="H419" s="29">
        <f t="shared" si="77"/>
        <v>4</v>
      </c>
      <c r="I419" s="18">
        <f>I418</f>
        <v>42294</v>
      </c>
      <c r="J419" s="23" t="s">
        <v>2055</v>
      </c>
      <c r="K419" s="23" t="str">
        <f t="shared" si="80"/>
        <v>원고지 바르게 쓰는 법.hwp</v>
      </c>
      <c r="L419" s="32"/>
      <c r="M419" s="20"/>
      <c r="N419" s="5"/>
      <c r="O419" s="5"/>
      <c r="P419" s="5"/>
      <c r="Q419" s="5"/>
      <c r="R419" s="5"/>
      <c r="S419" s="5"/>
      <c r="T419" s="5"/>
      <c r="U419" s="34"/>
      <c r="V419" s="20"/>
      <c r="W419" s="34"/>
      <c r="X419" s="20"/>
      <c r="Y419" s="5"/>
      <c r="Z419" s="5"/>
      <c r="AA419" s="5"/>
      <c r="AB419" s="5"/>
      <c r="AC419" s="34"/>
      <c r="AD419" s="34"/>
      <c r="AE419" s="152" t="str">
        <f t="shared" si="78"/>
        <v/>
      </c>
      <c r="AF419" s="53" t="str">
        <f t="shared" ca="1" si="73"/>
        <v>X</v>
      </c>
      <c r="AG419" s="56" t="str">
        <f t="shared" si="74"/>
        <v>지은이 찾을 수 없음</v>
      </c>
      <c r="AH419" s="55"/>
      <c r="AI419" s="39"/>
      <c r="AJ419" s="61"/>
      <c r="AK419" s="181" t="s">
        <v>2850</v>
      </c>
      <c r="AL419" s="55" t="str">
        <f t="shared" si="75"/>
        <v>O</v>
      </c>
      <c r="AM419" s="47"/>
      <c r="AN419" s="47"/>
      <c r="AO419" s="47"/>
      <c r="AP419" s="44"/>
    </row>
    <row r="420" spans="1:42" ht="18" customHeight="1" x14ac:dyDescent="0.3">
      <c r="A420" s="13">
        <f t="shared" si="70"/>
        <v>0</v>
      </c>
      <c r="B420" s="120">
        <f t="shared" si="71"/>
        <v>1</v>
      </c>
      <c r="C420" s="55" t="str">
        <f t="shared" si="79"/>
        <v>2015.10.18</v>
      </c>
      <c r="D420" s="47" t="str">
        <f>IF(ISBLANK(J420),"",IF(ISBLANK(E420),"07:00 AM","08:00 AM"))</f>
        <v>07:00 AM</v>
      </c>
      <c r="E420" s="172"/>
      <c r="F420" s="177" t="str">
        <f t="shared" ca="1" si="72"/>
        <v>우리말 화학 술어에 대한 조사 연구: 2015.10.18.(일) 게시예정</v>
      </c>
      <c r="G420" s="26">
        <f t="shared" si="76"/>
        <v>413</v>
      </c>
      <c r="H420" s="29">
        <f t="shared" si="77"/>
        <v>1</v>
      </c>
      <c r="I420" s="18">
        <f>I419+1</f>
        <v>42295</v>
      </c>
      <c r="J420" s="23" t="s">
        <v>2056</v>
      </c>
      <c r="K420" s="23" t="s">
        <v>2064</v>
      </c>
      <c r="L420" s="32" t="s">
        <v>2057</v>
      </c>
      <c r="M420" s="20"/>
      <c r="N420" s="5"/>
      <c r="O420" s="5"/>
      <c r="P420" s="5"/>
      <c r="Q420" s="5"/>
      <c r="R420" s="5"/>
      <c r="S420" s="5"/>
      <c r="T420" s="5"/>
      <c r="U420" s="34"/>
      <c r="V420" s="20"/>
      <c r="W420" s="34"/>
      <c r="X420" s="20"/>
      <c r="Y420" s="5"/>
      <c r="Z420" s="5"/>
      <c r="AA420" s="5"/>
      <c r="AB420" s="5"/>
      <c r="AC420" s="34"/>
      <c r="AD420" s="34"/>
      <c r="AE420" s="152" t="str">
        <f t="shared" si="78"/>
        <v/>
      </c>
      <c r="AF420" s="53" t="str">
        <f t="shared" ca="1" si="73"/>
        <v>X</v>
      </c>
      <c r="AG420" s="56" t="str">
        <f t="shared" si="74"/>
        <v>미확인</v>
      </c>
      <c r="AH420" s="55"/>
      <c r="AI420" s="39"/>
      <c r="AJ420" s="61"/>
      <c r="AK420" s="181"/>
      <c r="AL420" s="55" t="str">
        <f t="shared" si="75"/>
        <v>O</v>
      </c>
      <c r="AM420" s="47"/>
      <c r="AN420" s="47"/>
      <c r="AO420" s="47"/>
      <c r="AP420" s="44"/>
    </row>
    <row r="421" spans="1:42" ht="18" customHeight="1" x14ac:dyDescent="0.3">
      <c r="A421" s="13">
        <f t="shared" si="70"/>
        <v>0</v>
      </c>
      <c r="B421" s="120">
        <f t="shared" si="71"/>
        <v>1</v>
      </c>
      <c r="C421" s="55" t="str">
        <f t="shared" si="79"/>
        <v>2015.10.18</v>
      </c>
      <c r="D421" s="47" t="str">
        <f>IF(ISBLANK(J421),"",IF(ISBLANK(E420),"07:30 AM","08:30 AM"))</f>
        <v>07:30 AM</v>
      </c>
      <c r="E421" s="172"/>
      <c r="F421" s="177" t="str">
        <f t="shared" ca="1" si="72"/>
        <v>원각경언해: 2015.10.18.(일) 게시예정</v>
      </c>
      <c r="G421" s="26">
        <f t="shared" si="76"/>
        <v>414</v>
      </c>
      <c r="H421" s="29">
        <f t="shared" si="77"/>
        <v>2</v>
      </c>
      <c r="I421" s="18">
        <f>I420</f>
        <v>42295</v>
      </c>
      <c r="J421" s="23" t="s">
        <v>2058</v>
      </c>
      <c r="K421" s="23" t="str">
        <f>IF(ISBLANK(J421),"",CONCATENATE(J421,".hwp"))</f>
        <v>원각경언해.hwp</v>
      </c>
      <c r="L421" s="32"/>
      <c r="M421" s="20"/>
      <c r="N421" s="5"/>
      <c r="O421" s="5"/>
      <c r="P421" s="5"/>
      <c r="Q421" s="5"/>
      <c r="R421" s="5"/>
      <c r="S421" s="5"/>
      <c r="T421" s="5"/>
      <c r="U421" s="34"/>
      <c r="V421" s="20"/>
      <c r="W421" s="34"/>
      <c r="X421" s="20"/>
      <c r="Y421" s="5"/>
      <c r="Z421" s="5"/>
      <c r="AA421" s="5"/>
      <c r="AB421" s="5"/>
      <c r="AC421" s="34" t="s">
        <v>649</v>
      </c>
      <c r="AD421" s="34"/>
      <c r="AE421" s="152" t="str">
        <f t="shared" si="78"/>
        <v/>
      </c>
      <c r="AF421" s="53" t="str">
        <f t="shared" ca="1" si="73"/>
        <v>X</v>
      </c>
      <c r="AG421" s="56">
        <v>42230</v>
      </c>
      <c r="AH421" s="55" t="s">
        <v>2965</v>
      </c>
      <c r="AI421" s="39">
        <v>42230</v>
      </c>
      <c r="AJ421" s="61" t="s">
        <v>2794</v>
      </c>
      <c r="AK421" s="181"/>
      <c r="AL421" s="55" t="str">
        <f t="shared" si="75"/>
        <v>O</v>
      </c>
      <c r="AM421" s="47"/>
      <c r="AN421" s="47"/>
      <c r="AO421" s="47"/>
      <c r="AP421" s="44"/>
    </row>
    <row r="422" spans="1:42" ht="18" customHeight="1" x14ac:dyDescent="0.3">
      <c r="A422" s="13">
        <f t="shared" si="70"/>
        <v>0</v>
      </c>
      <c r="B422" s="120">
        <f t="shared" si="71"/>
        <v>1</v>
      </c>
      <c r="C422" s="55" t="str">
        <f t="shared" si="79"/>
        <v>2015.10.18</v>
      </c>
      <c r="D422" s="47" t="str">
        <f>IF(ISBLANK(J422),"",IF(ISBLANK(E420),"08:00 AM","09:00 AM"))</f>
        <v>08:00 AM</v>
      </c>
      <c r="E422" s="172"/>
      <c r="F422" s="177" t="str">
        <f t="shared" ca="1" si="72"/>
        <v>움직씨월의 이음과 그 분류: 2015.10.18.(일) 게시예정</v>
      </c>
      <c r="G422" s="26">
        <f t="shared" si="76"/>
        <v>415</v>
      </c>
      <c r="H422" s="29">
        <f t="shared" si="77"/>
        <v>3</v>
      </c>
      <c r="I422" s="18">
        <f>I421</f>
        <v>42295</v>
      </c>
      <c r="J422" s="23" t="s">
        <v>2059</v>
      </c>
      <c r="K422" s="23" t="str">
        <f>IF(ISBLANK(J422),"",CONCATENATE(J422,".hwp"))</f>
        <v>움직씨월의 이음과 그 분류.hwp</v>
      </c>
      <c r="L422" s="32" t="s">
        <v>2060</v>
      </c>
      <c r="M422" s="20"/>
      <c r="N422" s="5"/>
      <c r="O422" s="5"/>
      <c r="P422" s="5"/>
      <c r="Q422" s="5"/>
      <c r="R422" s="5"/>
      <c r="S422" s="5"/>
      <c r="T422" s="5"/>
      <c r="U422" s="34"/>
      <c r="V422" s="20"/>
      <c r="W422" s="34"/>
      <c r="X422" s="20"/>
      <c r="Y422" s="5"/>
      <c r="Z422" s="5"/>
      <c r="AA422" s="5"/>
      <c r="AB422" s="5"/>
      <c r="AC422" s="34"/>
      <c r="AD422" s="34"/>
      <c r="AE422" s="152" t="str">
        <f t="shared" si="78"/>
        <v/>
      </c>
      <c r="AF422" s="53" t="str">
        <f t="shared" ca="1" si="73"/>
        <v>X</v>
      </c>
      <c r="AG422" s="56" t="str">
        <f t="shared" si="74"/>
        <v>미확인</v>
      </c>
      <c r="AH422" s="55"/>
      <c r="AI422" s="39"/>
      <c r="AJ422" s="61"/>
      <c r="AK422" s="181"/>
      <c r="AL422" s="55" t="str">
        <f t="shared" si="75"/>
        <v>O</v>
      </c>
      <c r="AM422" s="47"/>
      <c r="AN422" s="47"/>
      <c r="AO422" s="47"/>
      <c r="AP422" s="44"/>
    </row>
    <row r="423" spans="1:42" ht="18" customHeight="1" x14ac:dyDescent="0.3">
      <c r="A423" s="13">
        <f t="shared" si="70"/>
        <v>0</v>
      </c>
      <c r="B423" s="120">
        <f t="shared" si="71"/>
        <v>1</v>
      </c>
      <c r="C423" s="55" t="str">
        <f t="shared" si="79"/>
        <v>2015.10.18</v>
      </c>
      <c r="D423" s="47" t="str">
        <f>IF(ISBLANK(J423),"",IF(ISBLANK(E420),"08:30 AM","09:30 AM"))</f>
        <v>08:30 AM</v>
      </c>
      <c r="E423" s="172"/>
      <c r="F423" s="177" t="str">
        <f t="shared" ca="1" si="72"/>
        <v>우리의 이름과 정보화 사회: 2015.10.18.(일) 게시예정</v>
      </c>
      <c r="G423" s="26">
        <f t="shared" si="76"/>
        <v>416</v>
      </c>
      <c r="H423" s="29">
        <f t="shared" si="77"/>
        <v>4</v>
      </c>
      <c r="I423" s="18">
        <f>I422</f>
        <v>42295</v>
      </c>
      <c r="J423" s="23" t="s">
        <v>2061</v>
      </c>
      <c r="K423" s="23" t="s">
        <v>2063</v>
      </c>
      <c r="L423" s="32"/>
      <c r="M423" s="20"/>
      <c r="N423" s="5"/>
      <c r="O423" s="5"/>
      <c r="P423" s="5"/>
      <c r="Q423" s="5"/>
      <c r="R423" s="5"/>
      <c r="S423" s="5"/>
      <c r="T423" s="5" t="s">
        <v>2062</v>
      </c>
      <c r="U423" s="34"/>
      <c r="V423" s="20"/>
      <c r="W423" s="34"/>
      <c r="X423" s="20"/>
      <c r="Y423" s="5"/>
      <c r="Z423" s="5"/>
      <c r="AA423" s="5"/>
      <c r="AB423" s="5"/>
      <c r="AC423" s="34"/>
      <c r="AD423" s="34"/>
      <c r="AE423" s="152" t="str">
        <f t="shared" si="78"/>
        <v/>
      </c>
      <c r="AF423" s="53" t="str">
        <f t="shared" ca="1" si="73"/>
        <v>X</v>
      </c>
      <c r="AG423" s="56" t="s">
        <v>2973</v>
      </c>
      <c r="AH423" s="55"/>
      <c r="AI423" s="39"/>
      <c r="AJ423" s="61"/>
      <c r="AK423" s="181"/>
      <c r="AL423" s="55" t="str">
        <f t="shared" si="75"/>
        <v>O</v>
      </c>
      <c r="AM423" s="47"/>
      <c r="AN423" s="47"/>
      <c r="AO423" s="47"/>
      <c r="AP423" s="44"/>
    </row>
    <row r="424" spans="1:42" ht="18" customHeight="1" x14ac:dyDescent="0.3">
      <c r="A424" s="13">
        <f t="shared" si="70"/>
        <v>0</v>
      </c>
      <c r="B424" s="120">
        <f t="shared" si="71"/>
        <v>1</v>
      </c>
      <c r="C424" s="55" t="str">
        <f t="shared" si="79"/>
        <v>2015.10.19</v>
      </c>
      <c r="D424" s="47" t="str">
        <f>IF(ISBLANK(J424),"",IF(ISBLANK(E424),"07:00 AM","08:00 AM"))</f>
        <v>08:00 AM</v>
      </c>
      <c r="E424" s="172">
        <v>1</v>
      </c>
      <c r="F424" s="177" t="str">
        <f t="shared" ca="1" si="72"/>
        <v>우리말의 특징: 2015.10.19.(월) 게시예정</v>
      </c>
      <c r="G424" s="26">
        <f t="shared" si="76"/>
        <v>417</v>
      </c>
      <c r="H424" s="29">
        <f t="shared" si="77"/>
        <v>1</v>
      </c>
      <c r="I424" s="18">
        <f>I423+1</f>
        <v>42296</v>
      </c>
      <c r="J424" s="23" t="s">
        <v>2066</v>
      </c>
      <c r="K424" s="23" t="str">
        <f>IF(ISBLANK(J424),"",CONCATENATE(J424,".hwp"))</f>
        <v>우리말의 특징.hwp</v>
      </c>
      <c r="L424" s="32"/>
      <c r="M424" s="20"/>
      <c r="N424" s="5"/>
      <c r="O424" s="5"/>
      <c r="P424" s="5"/>
      <c r="Q424" s="5"/>
      <c r="R424" s="5"/>
      <c r="S424" s="5"/>
      <c r="T424" s="5"/>
      <c r="U424" s="34"/>
      <c r="V424" s="20"/>
      <c r="W424" s="34"/>
      <c r="X424" s="20"/>
      <c r="Y424" s="5"/>
      <c r="Z424" s="5"/>
      <c r="AA424" s="5"/>
      <c r="AB424" s="5"/>
      <c r="AC424" s="34"/>
      <c r="AD424" s="34"/>
      <c r="AE424" s="152" t="str">
        <f t="shared" si="78"/>
        <v/>
      </c>
      <c r="AF424" s="53" t="str">
        <f t="shared" ca="1" si="73"/>
        <v>X</v>
      </c>
      <c r="AG424" s="56" t="str">
        <f t="shared" si="74"/>
        <v>지은이 찾을 수 없음</v>
      </c>
      <c r="AH424" s="55"/>
      <c r="AI424" s="39"/>
      <c r="AJ424" s="61"/>
      <c r="AK424" s="181" t="s">
        <v>2852</v>
      </c>
      <c r="AL424" s="55" t="str">
        <f t="shared" si="75"/>
        <v>O</v>
      </c>
      <c r="AM424" s="47"/>
      <c r="AN424" s="47"/>
      <c r="AO424" s="47"/>
      <c r="AP424" s="44"/>
    </row>
    <row r="425" spans="1:42" ht="18" customHeight="1" x14ac:dyDescent="0.3">
      <c r="A425" s="13">
        <f t="shared" si="70"/>
        <v>0</v>
      </c>
      <c r="B425" s="120">
        <f t="shared" si="71"/>
        <v>1</v>
      </c>
      <c r="C425" s="55" t="str">
        <f t="shared" si="79"/>
        <v>2015.10.19</v>
      </c>
      <c r="D425" s="47" t="str">
        <f>IF(ISBLANK(J425),"",IF(ISBLANK(E424),"07:30 AM","08:30 AM"))</f>
        <v>08:30 AM</v>
      </c>
      <c r="E425" s="172"/>
      <c r="F425" s="177" t="str">
        <f t="shared" ca="1" si="72"/>
        <v>우리말 우리글 일본식 용어: 2015.10.19.(월) 게시예정</v>
      </c>
      <c r="G425" s="26">
        <f t="shared" si="76"/>
        <v>418</v>
      </c>
      <c r="H425" s="29">
        <f t="shared" si="77"/>
        <v>2</v>
      </c>
      <c r="I425" s="18">
        <f>I424</f>
        <v>42296</v>
      </c>
      <c r="J425" s="23" t="s">
        <v>2067</v>
      </c>
      <c r="K425" s="23" t="str">
        <f>IF(ISBLANK(J425),"",CONCATENATE(J425,".hwp"))</f>
        <v>우리말 우리글 일본식 용어.hwp</v>
      </c>
      <c r="L425" s="32"/>
      <c r="M425" s="20"/>
      <c r="N425" s="5"/>
      <c r="O425" s="5"/>
      <c r="P425" s="5"/>
      <c r="Q425" s="5"/>
      <c r="R425" s="5"/>
      <c r="S425" s="5"/>
      <c r="T425" s="5"/>
      <c r="U425" s="34"/>
      <c r="V425" s="20"/>
      <c r="W425" s="34"/>
      <c r="X425" s="20"/>
      <c r="Y425" s="5"/>
      <c r="Z425" s="5"/>
      <c r="AA425" s="5"/>
      <c r="AB425" s="5"/>
      <c r="AC425" s="34"/>
      <c r="AD425" s="34"/>
      <c r="AE425" s="152" t="str">
        <f t="shared" si="78"/>
        <v/>
      </c>
      <c r="AF425" s="53" t="str">
        <f t="shared" ca="1" si="73"/>
        <v>X</v>
      </c>
      <c r="AG425" s="56" t="str">
        <f t="shared" si="74"/>
        <v>지은이 찾을 수 없음</v>
      </c>
      <c r="AH425" s="55"/>
      <c r="AI425" s="39"/>
      <c r="AJ425" s="61"/>
      <c r="AK425" s="181" t="s">
        <v>2854</v>
      </c>
      <c r="AL425" s="55" t="str">
        <f t="shared" si="75"/>
        <v>O</v>
      </c>
      <c r="AM425" s="47"/>
      <c r="AN425" s="47"/>
      <c r="AO425" s="47"/>
      <c r="AP425" s="44"/>
    </row>
    <row r="426" spans="1:42" ht="18" customHeight="1" x14ac:dyDescent="0.3">
      <c r="A426" s="13">
        <f t="shared" si="70"/>
        <v>0</v>
      </c>
      <c r="B426" s="120">
        <f t="shared" si="71"/>
        <v>1</v>
      </c>
      <c r="C426" s="55" t="str">
        <f t="shared" si="79"/>
        <v>2015.10.19</v>
      </c>
      <c r="D426" s="47" t="str">
        <f>IF(ISBLANK(J426),"",IF(ISBLANK(E424),"08:00 AM","09:00 AM"))</f>
        <v>09:00 AM</v>
      </c>
      <c r="E426" s="172"/>
      <c r="F426" s="177" t="str">
        <f t="shared" ca="1" si="72"/>
        <v>우리말 우리글 1호-5호: 2015.10.19.(월) 게시예정</v>
      </c>
      <c r="G426" s="26">
        <f t="shared" si="76"/>
        <v>419</v>
      </c>
      <c r="H426" s="29">
        <f t="shared" si="77"/>
        <v>3</v>
      </c>
      <c r="I426" s="18">
        <f>I425</f>
        <v>42296</v>
      </c>
      <c r="J426" s="23" t="s">
        <v>2069</v>
      </c>
      <c r="K426" s="23" t="str">
        <f>IF(ISBLANK(J426),"",CONCATENATE(J426,".hwp"))</f>
        <v>우리말 우리글 1호-5호.hwp</v>
      </c>
      <c r="L426" s="32"/>
      <c r="M426" s="20"/>
      <c r="N426" s="5"/>
      <c r="O426" s="5"/>
      <c r="P426" s="5"/>
      <c r="Q426" s="5"/>
      <c r="R426" s="5"/>
      <c r="S426" s="5"/>
      <c r="T426" s="5"/>
      <c r="U426" s="34"/>
      <c r="V426" s="20"/>
      <c r="W426" s="34" t="s">
        <v>2068</v>
      </c>
      <c r="X426" s="20"/>
      <c r="Y426" s="5"/>
      <c r="Z426" s="5"/>
      <c r="AA426" s="5"/>
      <c r="AB426" s="5"/>
      <c r="AC426" s="34"/>
      <c r="AD426" s="34"/>
      <c r="AE426" s="152" t="str">
        <f t="shared" si="78"/>
        <v/>
      </c>
      <c r="AF426" s="53" t="str">
        <f t="shared" ca="1" si="73"/>
        <v>X</v>
      </c>
      <c r="AG426" s="56" t="str">
        <f t="shared" si="74"/>
        <v>미확인</v>
      </c>
      <c r="AH426" s="55"/>
      <c r="AI426" s="39"/>
      <c r="AJ426" s="61"/>
      <c r="AK426" s="181"/>
      <c r="AL426" s="55" t="str">
        <f t="shared" si="75"/>
        <v>O</v>
      </c>
      <c r="AM426" s="47"/>
      <c r="AN426" s="47"/>
      <c r="AO426" s="47"/>
      <c r="AP426" s="44"/>
    </row>
    <row r="427" spans="1:42" ht="18" customHeight="1" x14ac:dyDescent="0.3">
      <c r="A427" s="13">
        <f t="shared" si="70"/>
        <v>0</v>
      </c>
      <c r="B427" s="120">
        <f t="shared" si="71"/>
        <v>1</v>
      </c>
      <c r="C427" s="55" t="str">
        <f t="shared" si="79"/>
        <v>2015.10.19</v>
      </c>
      <c r="D427" s="47" t="str">
        <f>IF(ISBLANK(J427),"",IF(ISBLANK(E424),"08:30 AM","09:30 AM"))</f>
        <v>09:30 AM</v>
      </c>
      <c r="E427" s="172"/>
      <c r="F427" s="177" t="str">
        <f t="shared" ca="1" si="72"/>
        <v>우리말 경어법: 2015.10.19.(월) 게시예정</v>
      </c>
      <c r="G427" s="26">
        <f t="shared" si="76"/>
        <v>420</v>
      </c>
      <c r="H427" s="29">
        <f t="shared" si="77"/>
        <v>4</v>
      </c>
      <c r="I427" s="18">
        <f>I426</f>
        <v>42296</v>
      </c>
      <c r="J427" s="23" t="s">
        <v>2070</v>
      </c>
      <c r="K427" s="23" t="str">
        <f>IF(ISBLANK(J427),"",CONCATENATE(J427,".hwp"))</f>
        <v>우리말 경어법.hwp</v>
      </c>
      <c r="L427" s="32"/>
      <c r="M427" s="20"/>
      <c r="N427" s="5"/>
      <c r="O427" s="5"/>
      <c r="P427" s="5"/>
      <c r="Q427" s="5"/>
      <c r="R427" s="5"/>
      <c r="S427" s="5"/>
      <c r="T427" s="5"/>
      <c r="U427" s="34"/>
      <c r="V427" s="20"/>
      <c r="W427" s="34"/>
      <c r="X427" s="20"/>
      <c r="Y427" s="5"/>
      <c r="Z427" s="5"/>
      <c r="AA427" s="5"/>
      <c r="AB427" s="5"/>
      <c r="AC427" s="34"/>
      <c r="AD427" s="34"/>
      <c r="AE427" s="152" t="str">
        <f t="shared" si="78"/>
        <v/>
      </c>
      <c r="AF427" s="53" t="str">
        <f t="shared" ca="1" si="73"/>
        <v>X</v>
      </c>
      <c r="AG427" s="56" t="str">
        <f t="shared" si="74"/>
        <v>지은이 찾을 수 없음</v>
      </c>
      <c r="AH427" s="55"/>
      <c r="AI427" s="39"/>
      <c r="AJ427" s="61"/>
      <c r="AK427" s="181" t="s">
        <v>2856</v>
      </c>
      <c r="AL427" s="55" t="str">
        <f t="shared" si="75"/>
        <v>O</v>
      </c>
      <c r="AM427" s="47"/>
      <c r="AN427" s="47"/>
      <c r="AO427" s="47"/>
      <c r="AP427" s="44"/>
    </row>
    <row r="428" spans="1:42" ht="18" customHeight="1" x14ac:dyDescent="0.3">
      <c r="A428" s="13">
        <f t="shared" si="70"/>
        <v>0</v>
      </c>
      <c r="B428" s="120">
        <f t="shared" si="71"/>
        <v>1</v>
      </c>
      <c r="C428" s="55" t="str">
        <f t="shared" si="79"/>
        <v>2015.10.20</v>
      </c>
      <c r="D428" s="47" t="str">
        <f>IF(ISBLANK(J428),"",IF(ISBLANK(E428),"07:00 AM","08:00 AM"))</f>
        <v>07:00 AM</v>
      </c>
      <c r="E428" s="172"/>
      <c r="F428" s="177" t="str">
        <f t="shared" ca="1" si="72"/>
        <v>우리말 연구, 사전, 어법: 2015.10.20.(화) 게시예정</v>
      </c>
      <c r="G428" s="26">
        <f t="shared" si="76"/>
        <v>421</v>
      </c>
      <c r="H428" s="29">
        <f t="shared" si="77"/>
        <v>1</v>
      </c>
      <c r="I428" s="18">
        <f>I427+1</f>
        <v>42297</v>
      </c>
      <c r="J428" s="23" t="s">
        <v>2071</v>
      </c>
      <c r="K428" s="23" t="s">
        <v>2660</v>
      </c>
      <c r="L428" s="32"/>
      <c r="M428" s="20"/>
      <c r="N428" s="5"/>
      <c r="O428" s="5"/>
      <c r="P428" s="5"/>
      <c r="Q428" s="5"/>
      <c r="R428" s="5"/>
      <c r="S428" s="5"/>
      <c r="T428" s="5"/>
      <c r="U428" s="34"/>
      <c r="V428" s="20"/>
      <c r="W428" s="34"/>
      <c r="X428" s="20"/>
      <c r="Y428" s="5"/>
      <c r="Z428" s="5"/>
      <c r="AA428" s="5"/>
      <c r="AB428" s="5"/>
      <c r="AC428" s="34"/>
      <c r="AD428" s="34"/>
      <c r="AE428" s="152" t="str">
        <f t="shared" si="78"/>
        <v/>
      </c>
      <c r="AF428" s="53" t="str">
        <f t="shared" ca="1" si="73"/>
        <v>X</v>
      </c>
      <c r="AG428" s="56" t="str">
        <f t="shared" si="74"/>
        <v>지은이 찾을 수 없음</v>
      </c>
      <c r="AH428" s="55"/>
      <c r="AI428" s="39"/>
      <c r="AJ428" s="61"/>
      <c r="AK428" s="181" t="s">
        <v>2858</v>
      </c>
      <c r="AL428" s="55" t="str">
        <f t="shared" si="75"/>
        <v>O</v>
      </c>
      <c r="AM428" s="47"/>
      <c r="AN428" s="47"/>
      <c r="AO428" s="47"/>
      <c r="AP428" s="44"/>
    </row>
    <row r="429" spans="1:42" ht="18" customHeight="1" x14ac:dyDescent="0.3">
      <c r="A429" s="13">
        <f t="shared" si="70"/>
        <v>0</v>
      </c>
      <c r="B429" s="120">
        <f t="shared" si="71"/>
        <v>1</v>
      </c>
      <c r="C429" s="55" t="str">
        <f t="shared" si="79"/>
        <v>2015.10.20</v>
      </c>
      <c r="D429" s="47" t="str">
        <f>IF(ISBLANK(J429),"",IF(ISBLANK(E428),"07:30 AM","08:30 AM"))</f>
        <v>07:30 AM</v>
      </c>
      <c r="E429" s="172"/>
      <c r="F429" s="177" t="str">
        <f t="shared" ca="1" si="72"/>
        <v>우리말 얼마나 아십니까?: 2015.10.20.(화) 게시예정</v>
      </c>
      <c r="G429" s="26">
        <f t="shared" si="76"/>
        <v>422</v>
      </c>
      <c r="H429" s="29">
        <f t="shared" si="77"/>
        <v>2</v>
      </c>
      <c r="I429" s="18">
        <f>I428</f>
        <v>42297</v>
      </c>
      <c r="J429" s="23" t="s">
        <v>2075</v>
      </c>
      <c r="K429" s="23" t="s">
        <v>2072</v>
      </c>
      <c r="L429" s="32"/>
      <c r="M429" s="20"/>
      <c r="N429" s="5"/>
      <c r="O429" s="5"/>
      <c r="P429" s="5"/>
      <c r="Q429" s="5"/>
      <c r="R429" s="5"/>
      <c r="S429" s="5"/>
      <c r="T429" s="5"/>
      <c r="U429" s="34"/>
      <c r="V429" s="20"/>
      <c r="W429" s="34"/>
      <c r="X429" s="20"/>
      <c r="Y429" s="5"/>
      <c r="Z429" s="5"/>
      <c r="AA429" s="5"/>
      <c r="AB429" s="5"/>
      <c r="AC429" s="34"/>
      <c r="AD429" s="34"/>
      <c r="AE429" s="152" t="str">
        <f t="shared" si="78"/>
        <v/>
      </c>
      <c r="AF429" s="53" t="str">
        <f t="shared" ca="1" si="73"/>
        <v>X</v>
      </c>
      <c r="AG429" s="56" t="str">
        <f t="shared" si="74"/>
        <v>지은이 찾을 수 없음</v>
      </c>
      <c r="AH429" s="55"/>
      <c r="AI429" s="39"/>
      <c r="AJ429" s="61"/>
      <c r="AK429" s="181" t="s">
        <v>2860</v>
      </c>
      <c r="AL429" s="55" t="str">
        <f t="shared" si="75"/>
        <v>O</v>
      </c>
      <c r="AM429" s="47"/>
      <c r="AN429" s="47"/>
      <c r="AO429" s="47"/>
      <c r="AP429" s="44"/>
    </row>
    <row r="430" spans="1:42" ht="18" customHeight="1" x14ac:dyDescent="0.3">
      <c r="A430" s="13">
        <f t="shared" si="70"/>
        <v>0</v>
      </c>
      <c r="B430" s="120">
        <f t="shared" si="71"/>
        <v>1</v>
      </c>
      <c r="C430" s="55" t="str">
        <f t="shared" si="79"/>
        <v>2015.10.20</v>
      </c>
      <c r="D430" s="47" t="str">
        <f>IF(ISBLANK(J430),"",IF(ISBLANK(E428),"08:00 AM","09:00 AM"))</f>
        <v>08:00 AM</v>
      </c>
      <c r="E430" s="172"/>
      <c r="F430" s="177" t="str">
        <f t="shared" ca="1" si="72"/>
        <v>우리말 속담의 한자숙어화와 그 의미: 2015.10.20.(화) 게시예정</v>
      </c>
      <c r="G430" s="26">
        <f t="shared" si="76"/>
        <v>423</v>
      </c>
      <c r="H430" s="29">
        <f t="shared" si="77"/>
        <v>3</v>
      </c>
      <c r="I430" s="18">
        <f>I429</f>
        <v>42297</v>
      </c>
      <c r="J430" s="23" t="s">
        <v>2073</v>
      </c>
      <c r="K430" s="23" t="str">
        <f>IF(ISBLANK(J430),"",CONCATENATE(J430,".hwp"))</f>
        <v>우리말 속담의 한자숙어화와 그 의미.hwp</v>
      </c>
      <c r="L430" s="32"/>
      <c r="M430" s="20"/>
      <c r="N430" s="5"/>
      <c r="O430" s="5"/>
      <c r="P430" s="5"/>
      <c r="Q430" s="5"/>
      <c r="R430" s="5"/>
      <c r="S430" s="5"/>
      <c r="T430" s="5"/>
      <c r="U430" s="34"/>
      <c r="V430" s="20"/>
      <c r="W430" s="34"/>
      <c r="X430" s="20"/>
      <c r="Y430" s="5" t="s">
        <v>2074</v>
      </c>
      <c r="Z430" s="5"/>
      <c r="AA430" s="5"/>
      <c r="AB430" s="5"/>
      <c r="AC430" s="34"/>
      <c r="AD430" s="34"/>
      <c r="AE430" s="152" t="str">
        <f t="shared" si="78"/>
        <v/>
      </c>
      <c r="AF430" s="53" t="str">
        <f t="shared" ca="1" si="73"/>
        <v>X</v>
      </c>
      <c r="AG430" s="56" t="str">
        <f t="shared" si="74"/>
        <v>미확인</v>
      </c>
      <c r="AH430" s="55"/>
      <c r="AI430" s="39"/>
      <c r="AJ430" s="61"/>
      <c r="AK430" s="181"/>
      <c r="AL430" s="55" t="str">
        <f t="shared" si="75"/>
        <v>O</v>
      </c>
      <c r="AM430" s="47"/>
      <c r="AN430" s="47"/>
      <c r="AO430" s="47"/>
      <c r="AP430" s="44"/>
    </row>
    <row r="431" spans="1:42" ht="18" customHeight="1" x14ac:dyDescent="0.3">
      <c r="A431" s="13">
        <f t="shared" si="70"/>
        <v>0</v>
      </c>
      <c r="B431" s="120">
        <f t="shared" si="71"/>
        <v>1</v>
      </c>
      <c r="C431" s="55" t="str">
        <f t="shared" si="79"/>
        <v>2015.10.20</v>
      </c>
      <c r="D431" s="47" t="str">
        <f>IF(ISBLANK(J431),"",IF(ISBLANK(E428),"08:30 AM","09:30 AM"))</f>
        <v>08:30 AM</v>
      </c>
      <c r="E431" s="172"/>
      <c r="F431" s="177" t="str">
        <f t="shared" ca="1" si="72"/>
        <v>우리말 산책: 2015.10.20.(화) 게시예정</v>
      </c>
      <c r="G431" s="26">
        <f t="shared" si="76"/>
        <v>424</v>
      </c>
      <c r="H431" s="29">
        <f t="shared" si="77"/>
        <v>4</v>
      </c>
      <c r="I431" s="18">
        <f>I430</f>
        <v>42297</v>
      </c>
      <c r="J431" s="23" t="s">
        <v>2076</v>
      </c>
      <c r="K431" s="23" t="str">
        <f>IF(ISBLANK(J431),"",CONCATENATE(J431,".hwp"))</f>
        <v>우리말 산책.hwp</v>
      </c>
      <c r="L431" s="32" t="s">
        <v>103</v>
      </c>
      <c r="M431" s="20"/>
      <c r="N431" s="5"/>
      <c r="O431" s="5"/>
      <c r="P431" s="5"/>
      <c r="Q431" s="5"/>
      <c r="R431" s="5"/>
      <c r="S431" s="5"/>
      <c r="T431" s="5"/>
      <c r="U431" s="34"/>
      <c r="V431" s="20"/>
      <c r="W431" s="34"/>
      <c r="X431" s="20"/>
      <c r="Y431" s="5"/>
      <c r="Z431" s="5"/>
      <c r="AA431" s="5"/>
      <c r="AB431" s="5"/>
      <c r="AC431" s="34"/>
      <c r="AD431" s="34"/>
      <c r="AE431" s="152" t="str">
        <f t="shared" si="78"/>
        <v/>
      </c>
      <c r="AF431" s="53" t="str">
        <f t="shared" ca="1" si="73"/>
        <v>X</v>
      </c>
      <c r="AG431" s="56">
        <v>42224</v>
      </c>
      <c r="AH431" s="55" t="s">
        <v>2783</v>
      </c>
      <c r="AI431" s="39"/>
      <c r="AJ431" s="61"/>
      <c r="AK431" s="181"/>
      <c r="AL431" s="55" t="str">
        <f t="shared" si="75"/>
        <v>O</v>
      </c>
      <c r="AM431" s="47"/>
      <c r="AN431" s="47"/>
      <c r="AO431" s="47"/>
      <c r="AP431" s="44"/>
    </row>
    <row r="432" spans="1:42" ht="18" customHeight="1" x14ac:dyDescent="0.3">
      <c r="A432" s="13">
        <f t="shared" si="70"/>
        <v>0</v>
      </c>
      <c r="B432" s="120">
        <f t="shared" si="71"/>
        <v>1</v>
      </c>
      <c r="C432" s="55" t="str">
        <f t="shared" si="79"/>
        <v>2015.10.21</v>
      </c>
      <c r="D432" s="47" t="str">
        <f>IF(ISBLANK(J432),"",IF(ISBLANK(E432),"07:00 AM","08:00 AM"))</f>
        <v>07:00 AM</v>
      </c>
      <c r="E432" s="172"/>
      <c r="F432" s="177" t="str">
        <f t="shared" ca="1" si="72"/>
        <v>우리말이 짓밟히고 있다.: 2015.10.21.(수) 게시예정</v>
      </c>
      <c r="G432" s="26">
        <f t="shared" si="76"/>
        <v>425</v>
      </c>
      <c r="H432" s="29">
        <f t="shared" si="77"/>
        <v>1</v>
      </c>
      <c r="I432" s="18">
        <f>I431+1</f>
        <v>42298</v>
      </c>
      <c r="J432" s="23" t="s">
        <v>2078</v>
      </c>
      <c r="K432" s="23" t="s">
        <v>2077</v>
      </c>
      <c r="L432" s="32" t="s">
        <v>2079</v>
      </c>
      <c r="M432" s="20"/>
      <c r="N432" s="5"/>
      <c r="O432" s="5"/>
      <c r="P432" s="5"/>
      <c r="Q432" s="5"/>
      <c r="R432" s="5"/>
      <c r="S432" s="5"/>
      <c r="T432" s="5"/>
      <c r="U432" s="34"/>
      <c r="V432" s="20"/>
      <c r="W432" s="34"/>
      <c r="X432" s="20"/>
      <c r="Y432" s="5"/>
      <c r="Z432" s="5"/>
      <c r="AA432" s="5"/>
      <c r="AB432" s="5"/>
      <c r="AC432" s="34"/>
      <c r="AD432" s="34"/>
      <c r="AE432" s="152" t="str">
        <f t="shared" si="78"/>
        <v/>
      </c>
      <c r="AF432" s="53" t="str">
        <f t="shared" ca="1" si="73"/>
        <v>X</v>
      </c>
      <c r="AG432" s="56" t="str">
        <f t="shared" si="74"/>
        <v>미확인</v>
      </c>
      <c r="AH432" s="55"/>
      <c r="AI432" s="39"/>
      <c r="AJ432" s="61"/>
      <c r="AK432" s="181"/>
      <c r="AL432" s="55" t="str">
        <f t="shared" si="75"/>
        <v>O</v>
      </c>
      <c r="AM432" s="47"/>
      <c r="AN432" s="47"/>
      <c r="AO432" s="47"/>
      <c r="AP432" s="44"/>
    </row>
    <row r="433" spans="1:42" ht="18" customHeight="1" x14ac:dyDescent="0.3">
      <c r="A433" s="13">
        <f t="shared" si="70"/>
        <v>0</v>
      </c>
      <c r="B433" s="120">
        <f t="shared" si="71"/>
        <v>1</v>
      </c>
      <c r="C433" s="55" t="str">
        <f t="shared" si="79"/>
        <v>2015.10.21</v>
      </c>
      <c r="D433" s="47" t="str">
        <f>IF(ISBLANK(J433),"",IF(ISBLANK(E432),"07:30 AM","08:30 AM"))</f>
        <v>07:30 AM</v>
      </c>
      <c r="E433" s="172"/>
      <c r="F433" s="177" t="str">
        <f t="shared" ca="1" si="72"/>
        <v>우리말에 얽힌 나의 삶과 피눈물: 2015.10.21.(수) 게시예정</v>
      </c>
      <c r="G433" s="26">
        <f t="shared" si="76"/>
        <v>426</v>
      </c>
      <c r="H433" s="29">
        <f t="shared" si="77"/>
        <v>2</v>
      </c>
      <c r="I433" s="18">
        <f>I432</f>
        <v>42298</v>
      </c>
      <c r="J433" s="23" t="s">
        <v>2080</v>
      </c>
      <c r="K433" s="23" t="str">
        <f>IF(ISBLANK(J433),"",CONCATENATE(J433,".hwp"))</f>
        <v>우리말에 얽힌 나의 삶과 피눈물.hwp</v>
      </c>
      <c r="L433" s="32"/>
      <c r="M433" s="20"/>
      <c r="N433" s="5"/>
      <c r="O433" s="5"/>
      <c r="P433" s="5"/>
      <c r="Q433" s="5"/>
      <c r="R433" s="5" t="s">
        <v>2081</v>
      </c>
      <c r="S433" s="5"/>
      <c r="T433" s="5"/>
      <c r="U433" s="34"/>
      <c r="V433" s="20"/>
      <c r="W433" s="34"/>
      <c r="X433" s="20"/>
      <c r="Y433" s="5"/>
      <c r="Z433" s="5"/>
      <c r="AA433" s="5"/>
      <c r="AB433" s="5"/>
      <c r="AC433" s="34"/>
      <c r="AD433" s="34"/>
      <c r="AE433" s="152" t="str">
        <f t="shared" si="78"/>
        <v/>
      </c>
      <c r="AF433" s="53" t="str">
        <f t="shared" ca="1" si="73"/>
        <v>X</v>
      </c>
      <c r="AG433" s="56" t="str">
        <f t="shared" si="74"/>
        <v>미확인</v>
      </c>
      <c r="AH433" s="55"/>
      <c r="AI433" s="39"/>
      <c r="AJ433" s="61"/>
      <c r="AK433" s="181"/>
      <c r="AL433" s="55" t="str">
        <f t="shared" si="75"/>
        <v>O</v>
      </c>
      <c r="AM433" s="47"/>
      <c r="AN433" s="47"/>
      <c r="AO433" s="47"/>
      <c r="AP433" s="44"/>
    </row>
    <row r="434" spans="1:42" ht="18" customHeight="1" x14ac:dyDescent="0.3">
      <c r="A434" s="13">
        <f t="shared" si="70"/>
        <v>0</v>
      </c>
      <c r="B434" s="120">
        <f t="shared" si="71"/>
        <v>1</v>
      </c>
      <c r="C434" s="55" t="str">
        <f t="shared" si="79"/>
        <v>2015.10.21</v>
      </c>
      <c r="D434" s="47" t="str">
        <f>IF(ISBLANK(J434),"",IF(ISBLANK(E432),"08:00 AM","09:00 AM"))</f>
        <v>08:00 AM</v>
      </c>
      <c r="E434" s="172"/>
      <c r="F434" s="177" t="str">
        <f t="shared" ca="1" si="72"/>
        <v>우리말 바로 쓰기: 2015.10.21.(수) 게시예정</v>
      </c>
      <c r="G434" s="26">
        <f t="shared" si="76"/>
        <v>427</v>
      </c>
      <c r="H434" s="29">
        <f t="shared" si="77"/>
        <v>3</v>
      </c>
      <c r="I434" s="18">
        <f>I433</f>
        <v>42298</v>
      </c>
      <c r="J434" s="23" t="s">
        <v>2082</v>
      </c>
      <c r="K434" s="23" t="str">
        <f>IF(ISBLANK(J434),"",CONCATENATE(J434,".hwp"))</f>
        <v>우리말 바로 쓰기.hwp</v>
      </c>
      <c r="L434" s="32" t="s">
        <v>2083</v>
      </c>
      <c r="M434" s="20"/>
      <c r="N434" s="5"/>
      <c r="O434" s="5"/>
      <c r="P434" s="5"/>
      <c r="Q434" s="5"/>
      <c r="R434" s="5"/>
      <c r="S434" s="5"/>
      <c r="T434" s="5"/>
      <c r="U434" s="34"/>
      <c r="V434" s="20"/>
      <c r="W434" s="34"/>
      <c r="X434" s="20"/>
      <c r="Y434" s="5"/>
      <c r="Z434" s="5"/>
      <c r="AA434" s="5"/>
      <c r="AB434" s="5"/>
      <c r="AC434" s="34"/>
      <c r="AD434" s="34"/>
      <c r="AE434" s="152" t="str">
        <f t="shared" si="78"/>
        <v/>
      </c>
      <c r="AF434" s="53" t="str">
        <f t="shared" ca="1" si="73"/>
        <v>X</v>
      </c>
      <c r="AG434" s="56" t="str">
        <f t="shared" si="74"/>
        <v>미확인</v>
      </c>
      <c r="AH434" s="55"/>
      <c r="AI434" s="39"/>
      <c r="AJ434" s="61"/>
      <c r="AK434" s="181"/>
      <c r="AL434" s="55" t="str">
        <f t="shared" si="75"/>
        <v>O</v>
      </c>
      <c r="AM434" s="47"/>
      <c r="AN434" s="47"/>
      <c r="AO434" s="47"/>
      <c r="AP434" s="44"/>
    </row>
    <row r="435" spans="1:42" ht="18" customHeight="1" x14ac:dyDescent="0.3">
      <c r="A435" s="13">
        <f t="shared" si="70"/>
        <v>0</v>
      </c>
      <c r="B435" s="120">
        <f t="shared" si="71"/>
        <v>1</v>
      </c>
      <c r="C435" s="55" t="str">
        <f t="shared" si="79"/>
        <v>2015.10.21</v>
      </c>
      <c r="D435" s="47" t="str">
        <f>IF(ISBLANK(J435),"",IF(ISBLANK(E432),"08:30 AM","09:30 AM"))</f>
        <v>08:30 AM</v>
      </c>
      <c r="E435" s="172"/>
      <c r="F435" s="177" t="str">
        <f t="shared" ca="1" si="72"/>
        <v>국어의 힘: 2015.10.21.(수) 게시예정</v>
      </c>
      <c r="G435" s="26">
        <f t="shared" si="76"/>
        <v>428</v>
      </c>
      <c r="H435" s="29">
        <f t="shared" si="77"/>
        <v>4</v>
      </c>
      <c r="I435" s="18">
        <f>I434</f>
        <v>42298</v>
      </c>
      <c r="J435" s="23" t="s">
        <v>2084</v>
      </c>
      <c r="K435" s="23" t="str">
        <f>IF(ISBLANK(J435),"",CONCATENATE(J435,".hwp"))</f>
        <v>국어의 힘.hwp</v>
      </c>
      <c r="L435" s="32"/>
      <c r="M435" s="20"/>
      <c r="N435" s="5"/>
      <c r="O435" s="5"/>
      <c r="P435" s="5"/>
      <c r="Q435" s="5"/>
      <c r="R435" s="5"/>
      <c r="S435" s="5"/>
      <c r="T435" s="5"/>
      <c r="U435" s="34" t="s">
        <v>2085</v>
      </c>
      <c r="V435" s="20"/>
      <c r="W435" s="34"/>
      <c r="X435" s="20"/>
      <c r="Y435" s="5"/>
      <c r="Z435" s="5"/>
      <c r="AA435" s="5"/>
      <c r="AB435" s="5"/>
      <c r="AC435" s="34"/>
      <c r="AD435" s="34"/>
      <c r="AE435" s="152" t="str">
        <f t="shared" si="78"/>
        <v/>
      </c>
      <c r="AF435" s="53" t="str">
        <f t="shared" ca="1" si="73"/>
        <v>X</v>
      </c>
      <c r="AG435" s="56" t="str">
        <f t="shared" si="74"/>
        <v>미확인</v>
      </c>
      <c r="AH435" s="55"/>
      <c r="AI435" s="39"/>
      <c r="AJ435" s="61"/>
      <c r="AK435" s="181"/>
      <c r="AL435" s="55" t="str">
        <f t="shared" si="75"/>
        <v>O</v>
      </c>
      <c r="AM435" s="47"/>
      <c r="AN435" s="47"/>
      <c r="AO435" s="47"/>
      <c r="AP435" s="44"/>
    </row>
    <row r="436" spans="1:42" ht="18" customHeight="1" x14ac:dyDescent="0.3">
      <c r="A436" s="13">
        <f t="shared" si="70"/>
        <v>0</v>
      </c>
      <c r="B436" s="120">
        <f t="shared" si="71"/>
        <v>1</v>
      </c>
      <c r="C436" s="55" t="str">
        <f t="shared" si="79"/>
        <v>2015.10.22</v>
      </c>
      <c r="D436" s="47" t="str">
        <f>IF(ISBLANK(J436),"",IF(ISBLANK(E436),"07:00 AM","08:00 AM"))</f>
        <v>07:00 AM</v>
      </c>
      <c r="E436" s="172"/>
      <c r="F436" s="177" t="str">
        <f t="shared" ca="1" si="72"/>
        <v>제 2 편 어원을 찾아본 말: 2015.10.22.(목) 게시예정</v>
      </c>
      <c r="G436" s="26">
        <f t="shared" si="76"/>
        <v>429</v>
      </c>
      <c r="H436" s="29">
        <f t="shared" si="77"/>
        <v>1</v>
      </c>
      <c r="I436" s="18">
        <f>I435+1</f>
        <v>42299</v>
      </c>
      <c r="J436" s="122" t="s">
        <v>2086</v>
      </c>
      <c r="K436" s="23" t="str">
        <f>IF(ISBLANK(J436),"",CONCATENATE(J436,".hwp"))</f>
        <v>제 2 편 어원을 찾아본 말.hwp</v>
      </c>
      <c r="L436" s="32"/>
      <c r="M436" s="20"/>
      <c r="N436" s="5"/>
      <c r="O436" s="5"/>
      <c r="P436" s="5"/>
      <c r="Q436" s="5"/>
      <c r="R436" s="5"/>
      <c r="S436" s="5"/>
      <c r="T436" s="5"/>
      <c r="U436" s="34"/>
      <c r="V436" s="20"/>
      <c r="W436" s="34"/>
      <c r="X436" s="20"/>
      <c r="Y436" s="5"/>
      <c r="Z436" s="5"/>
      <c r="AA436" s="5"/>
      <c r="AB436" s="5"/>
      <c r="AC436" s="34"/>
      <c r="AD436" s="34"/>
      <c r="AE436" s="152" t="str">
        <f t="shared" si="78"/>
        <v/>
      </c>
      <c r="AF436" s="53" t="str">
        <f t="shared" ca="1" si="73"/>
        <v>X</v>
      </c>
      <c r="AG436" s="56" t="str">
        <f t="shared" si="74"/>
        <v>지은이 찾을 수 없음</v>
      </c>
      <c r="AH436" s="55"/>
      <c r="AI436" s="39"/>
      <c r="AJ436" s="61"/>
      <c r="AK436" s="182" t="s">
        <v>2864</v>
      </c>
      <c r="AL436" s="55" t="str">
        <f t="shared" si="75"/>
        <v>O</v>
      </c>
      <c r="AM436" s="47"/>
      <c r="AN436" s="47"/>
      <c r="AO436" s="47"/>
      <c r="AP436" s="44"/>
    </row>
    <row r="437" spans="1:42" ht="18" customHeight="1" x14ac:dyDescent="0.3">
      <c r="A437" s="13">
        <f t="shared" si="70"/>
        <v>0</v>
      </c>
      <c r="B437" s="120">
        <f t="shared" si="71"/>
        <v>1</v>
      </c>
      <c r="C437" s="55" t="str">
        <f t="shared" si="79"/>
        <v>2015.10.22</v>
      </c>
      <c r="D437" s="47" t="str">
        <f>IF(ISBLANK(J437),"",IF(ISBLANK(E436),"07:30 AM","08:30 AM"))</f>
        <v>07:30 AM</v>
      </c>
      <c r="E437" s="172"/>
      <c r="F437" s="177" t="str">
        <f t="shared" ca="1" si="72"/>
        <v>우리말 로마자 적기(1984. 한글학회): 2015.10.22.(목) 게시예정</v>
      </c>
      <c r="G437" s="26">
        <f t="shared" si="76"/>
        <v>430</v>
      </c>
      <c r="H437" s="29">
        <f t="shared" si="77"/>
        <v>2</v>
      </c>
      <c r="I437" s="18">
        <f>I436</f>
        <v>42299</v>
      </c>
      <c r="J437" s="158" t="s">
        <v>2087</v>
      </c>
      <c r="K437" s="23" t="str">
        <f>IF(ISBLANK(J437),"",CONCATENATE(J437,".hwp"))</f>
        <v>우리말 로마자 적기(1984. 한글학회).hwp</v>
      </c>
      <c r="L437" s="32"/>
      <c r="M437" s="20"/>
      <c r="N437" s="5"/>
      <c r="O437" s="5"/>
      <c r="P437" s="5"/>
      <c r="Q437" s="5"/>
      <c r="R437" s="5"/>
      <c r="S437" s="5"/>
      <c r="T437" s="5"/>
      <c r="U437" s="34"/>
      <c r="V437" s="20"/>
      <c r="W437" s="34"/>
      <c r="X437" s="20"/>
      <c r="Y437" s="5"/>
      <c r="Z437" s="5"/>
      <c r="AA437" s="5"/>
      <c r="AB437" s="5"/>
      <c r="AC437" s="34" t="s">
        <v>2322</v>
      </c>
      <c r="AD437" s="34"/>
      <c r="AE437" s="152" t="str">
        <f t="shared" si="78"/>
        <v/>
      </c>
      <c r="AF437" s="53" t="str">
        <f t="shared" ca="1" si="73"/>
        <v>X</v>
      </c>
      <c r="AG437" s="56">
        <v>42230</v>
      </c>
      <c r="AH437" s="55" t="s">
        <v>2808</v>
      </c>
      <c r="AI437" s="39"/>
      <c r="AJ437" s="61"/>
      <c r="AK437" s="181"/>
      <c r="AL437" s="55" t="str">
        <f t="shared" si="75"/>
        <v>O</v>
      </c>
      <c r="AM437" s="47"/>
      <c r="AN437" s="47"/>
      <c r="AO437" s="47"/>
      <c r="AP437" s="44"/>
    </row>
    <row r="438" spans="1:42" ht="18" customHeight="1" x14ac:dyDescent="0.3">
      <c r="A438" s="13">
        <f t="shared" si="70"/>
        <v>0</v>
      </c>
      <c r="B438" s="120">
        <f t="shared" si="71"/>
        <v>1</v>
      </c>
      <c r="C438" s="55" t="str">
        <f t="shared" si="79"/>
        <v>2015.10.22</v>
      </c>
      <c r="D438" s="47" t="str">
        <f>IF(ISBLANK(J438),"",IF(ISBLANK(E436),"08:00 AM","09:00 AM"))</f>
        <v>08:00 AM</v>
      </c>
      <c r="E438" s="172"/>
      <c r="F438" s="177" t="str">
        <f t="shared" ca="1" si="72"/>
        <v>우리 학문은 어떻게 가능한가?: 2015.10.22.(목) 게시예정</v>
      </c>
      <c r="G438" s="26">
        <f t="shared" si="76"/>
        <v>431</v>
      </c>
      <c r="H438" s="29">
        <f t="shared" si="77"/>
        <v>3</v>
      </c>
      <c r="I438" s="18">
        <f>I437</f>
        <v>42299</v>
      </c>
      <c r="J438" s="122" t="s">
        <v>2089</v>
      </c>
      <c r="K438" s="23" t="s">
        <v>2088</v>
      </c>
      <c r="L438" s="32" t="s">
        <v>2090</v>
      </c>
      <c r="M438" s="20"/>
      <c r="N438" s="5"/>
      <c r="O438" s="5"/>
      <c r="P438" s="5"/>
      <c r="Q438" s="5"/>
      <c r="R438" s="5"/>
      <c r="S438" s="5"/>
      <c r="T438" s="5"/>
      <c r="U438" s="34"/>
      <c r="V438" s="20"/>
      <c r="W438" s="34"/>
      <c r="X438" s="20"/>
      <c r="Y438" s="5"/>
      <c r="Z438" s="5"/>
      <c r="AA438" s="5"/>
      <c r="AB438" s="5"/>
      <c r="AC438" s="34"/>
      <c r="AD438" s="34"/>
      <c r="AE438" s="152" t="str">
        <f t="shared" si="78"/>
        <v/>
      </c>
      <c r="AF438" s="53" t="str">
        <f t="shared" ca="1" si="73"/>
        <v>X</v>
      </c>
      <c r="AG438" s="56" t="str">
        <f t="shared" si="74"/>
        <v>미확인</v>
      </c>
      <c r="AH438" s="55"/>
      <c r="AI438" s="39"/>
      <c r="AJ438" s="61"/>
      <c r="AK438" s="181"/>
      <c r="AL438" s="55" t="str">
        <f t="shared" si="75"/>
        <v>O</v>
      </c>
      <c r="AM438" s="47"/>
      <c r="AN438" s="47"/>
      <c r="AO438" s="47"/>
      <c r="AP438" s="44"/>
    </row>
    <row r="439" spans="1:42" ht="18" customHeight="1" x14ac:dyDescent="0.3">
      <c r="A439" s="13">
        <f t="shared" si="70"/>
        <v>0</v>
      </c>
      <c r="B439" s="120">
        <f t="shared" si="71"/>
        <v>1</v>
      </c>
      <c r="C439" s="55" t="str">
        <f t="shared" si="79"/>
        <v>2015.10.22</v>
      </c>
      <c r="D439" s="47" t="str">
        <f>IF(ISBLANK(J439),"",IF(ISBLANK(E436),"08:30 AM","09:30 AM"))</f>
        <v>08:30 AM</v>
      </c>
      <c r="E439" s="172"/>
      <c r="F439" s="177" t="str">
        <f t="shared" ca="1" si="72"/>
        <v>우리 말 우리 글과 옛이야기: 2015.10.22.(목) 게시예정</v>
      </c>
      <c r="G439" s="26">
        <f t="shared" si="76"/>
        <v>432</v>
      </c>
      <c r="H439" s="29">
        <f t="shared" si="77"/>
        <v>4</v>
      </c>
      <c r="I439" s="18">
        <f>I438</f>
        <v>42299</v>
      </c>
      <c r="J439" s="23" t="s">
        <v>2091</v>
      </c>
      <c r="K439" s="23" t="str">
        <f t="shared" ref="K439:K447" si="81">IF(ISBLANK(J439),"",CONCATENATE(J439,".hwp"))</f>
        <v>우리 말 우리 글과 옛이야기.hwp</v>
      </c>
      <c r="L439" s="32"/>
      <c r="M439" s="20"/>
      <c r="N439" s="5"/>
      <c r="O439" s="5"/>
      <c r="P439" s="5"/>
      <c r="Q439" s="5"/>
      <c r="R439" s="5"/>
      <c r="S439" s="5"/>
      <c r="T439" s="5" t="s">
        <v>2092</v>
      </c>
      <c r="U439" s="34"/>
      <c r="V439" s="20"/>
      <c r="W439" s="34"/>
      <c r="X439" s="20"/>
      <c r="Y439" s="5"/>
      <c r="Z439" s="5"/>
      <c r="AA439" s="5"/>
      <c r="AB439" s="5"/>
      <c r="AC439" s="34"/>
      <c r="AD439" s="34"/>
      <c r="AE439" s="152" t="str">
        <f t="shared" si="78"/>
        <v/>
      </c>
      <c r="AF439" s="53" t="str">
        <f t="shared" ca="1" si="73"/>
        <v>X</v>
      </c>
      <c r="AG439" s="56" t="str">
        <f t="shared" si="74"/>
        <v>미확인</v>
      </c>
      <c r="AH439" s="55"/>
      <c r="AI439" s="39"/>
      <c r="AJ439" s="61"/>
      <c r="AK439" s="181"/>
      <c r="AL439" s="55" t="str">
        <f t="shared" si="75"/>
        <v>O</v>
      </c>
      <c r="AM439" s="47"/>
      <c r="AN439" s="47"/>
      <c r="AO439" s="47"/>
      <c r="AP439" s="44"/>
    </row>
    <row r="440" spans="1:42" ht="18" customHeight="1" x14ac:dyDescent="0.3">
      <c r="A440" s="13">
        <f t="shared" si="70"/>
        <v>0</v>
      </c>
      <c r="B440" s="120">
        <f t="shared" si="71"/>
        <v>1</v>
      </c>
      <c r="C440" s="55" t="str">
        <f t="shared" si="79"/>
        <v>2015.10.23</v>
      </c>
      <c r="D440" s="47" t="str">
        <f>IF(ISBLANK(J440),"",IF(ISBLANK(E440),"07:00 AM","08:00 AM"))</f>
        <v>07:00 AM</v>
      </c>
      <c r="E440" s="172"/>
      <c r="F440" s="177" t="str">
        <f t="shared" ca="1" si="72"/>
        <v>용비어천가: 2015.10.23.(금) 게시예정</v>
      </c>
      <c r="G440" s="26">
        <f t="shared" si="76"/>
        <v>433</v>
      </c>
      <c r="H440" s="29">
        <f t="shared" si="77"/>
        <v>1</v>
      </c>
      <c r="I440" s="18">
        <f>I439+1</f>
        <v>42300</v>
      </c>
      <c r="J440" s="23" t="s">
        <v>2093</v>
      </c>
      <c r="K440" s="23" t="str">
        <f t="shared" si="81"/>
        <v>용비어천가.hwp</v>
      </c>
      <c r="L440" s="32"/>
      <c r="M440" s="20"/>
      <c r="N440" s="5"/>
      <c r="O440" s="5"/>
      <c r="P440" s="5" t="s">
        <v>2094</v>
      </c>
      <c r="Q440" s="5"/>
      <c r="R440" s="5"/>
      <c r="S440" s="5"/>
      <c r="T440" s="5"/>
      <c r="U440" s="34"/>
      <c r="V440" s="20"/>
      <c r="W440" s="34"/>
      <c r="X440" s="20"/>
      <c r="Y440" s="5"/>
      <c r="Z440" s="5"/>
      <c r="AA440" s="5"/>
      <c r="AB440" s="5"/>
      <c r="AC440" s="34"/>
      <c r="AD440" s="34"/>
      <c r="AE440" s="152" t="str">
        <f t="shared" si="78"/>
        <v/>
      </c>
      <c r="AF440" s="53" t="str">
        <f t="shared" ca="1" si="73"/>
        <v>X</v>
      </c>
      <c r="AG440" s="56" t="str">
        <f t="shared" si="74"/>
        <v>미확인</v>
      </c>
      <c r="AH440" s="55"/>
      <c r="AI440" s="39"/>
      <c r="AJ440" s="61"/>
      <c r="AK440" s="181"/>
      <c r="AL440" s="55" t="str">
        <f t="shared" si="75"/>
        <v>O</v>
      </c>
      <c r="AM440" s="47"/>
      <c r="AN440" s="47"/>
      <c r="AO440" s="47"/>
      <c r="AP440" s="44"/>
    </row>
    <row r="441" spans="1:42" ht="18" customHeight="1" x14ac:dyDescent="0.3">
      <c r="A441" s="13">
        <f t="shared" si="70"/>
        <v>0</v>
      </c>
      <c r="B441" s="120">
        <f t="shared" si="71"/>
        <v>1</v>
      </c>
      <c r="C441" s="55" t="str">
        <f t="shared" si="79"/>
        <v>2015.10.23</v>
      </c>
      <c r="D441" s="47" t="str">
        <f>IF(ISBLANK(J441),"",IF(ISBLANK(E440),"07:30 AM","08:30 AM"))</f>
        <v>07:30 AM</v>
      </c>
      <c r="E441" s="172"/>
      <c r="F441" s="177" t="str">
        <f t="shared" ca="1" si="72"/>
        <v>욕의 철학: 2015.10.23.(금) 게시예정</v>
      </c>
      <c r="G441" s="26">
        <f t="shared" si="76"/>
        <v>434</v>
      </c>
      <c r="H441" s="29">
        <f t="shared" si="77"/>
        <v>2</v>
      </c>
      <c r="I441" s="18">
        <f>I440</f>
        <v>42300</v>
      </c>
      <c r="J441" s="23" t="s">
        <v>2095</v>
      </c>
      <c r="K441" s="23" t="str">
        <f t="shared" si="81"/>
        <v>욕의 철학.hwp</v>
      </c>
      <c r="L441" s="32"/>
      <c r="M441" s="20"/>
      <c r="N441" s="5"/>
      <c r="O441" s="5"/>
      <c r="P441" s="5"/>
      <c r="Q441" s="5"/>
      <c r="R441" s="5"/>
      <c r="S441" s="5"/>
      <c r="T441" s="5"/>
      <c r="U441" s="34"/>
      <c r="V441" s="20"/>
      <c r="W441" s="34"/>
      <c r="X441" s="20"/>
      <c r="Y441" s="5"/>
      <c r="Z441" s="5"/>
      <c r="AA441" s="5"/>
      <c r="AB441" s="5"/>
      <c r="AC441" s="34"/>
      <c r="AD441" s="34"/>
      <c r="AE441" s="152" t="str">
        <f t="shared" si="78"/>
        <v/>
      </c>
      <c r="AF441" s="53" t="str">
        <f t="shared" ca="1" si="73"/>
        <v>X</v>
      </c>
      <c r="AG441" s="56" t="str">
        <f t="shared" si="74"/>
        <v>지은이 찾을 수 없음</v>
      </c>
      <c r="AH441" s="55"/>
      <c r="AI441" s="39"/>
      <c r="AJ441" s="61"/>
      <c r="AK441" s="181" t="s">
        <v>2862</v>
      </c>
      <c r="AL441" s="55" t="str">
        <f t="shared" si="75"/>
        <v>O</v>
      </c>
      <c r="AM441" s="47"/>
      <c r="AN441" s="47"/>
      <c r="AO441" s="47"/>
      <c r="AP441" s="44"/>
    </row>
    <row r="442" spans="1:42" ht="18" customHeight="1" x14ac:dyDescent="0.3">
      <c r="A442" s="13">
        <f t="shared" si="70"/>
        <v>0</v>
      </c>
      <c r="B442" s="120">
        <f t="shared" si="71"/>
        <v>1</v>
      </c>
      <c r="C442" s="55" t="str">
        <f t="shared" si="79"/>
        <v>2015.10.23</v>
      </c>
      <c r="D442" s="47" t="str">
        <f>IF(ISBLANK(J442),"",IF(ISBLANK(E440),"08:00 AM","09:00 AM"))</f>
        <v>08:00 AM</v>
      </c>
      <c r="E442" s="172"/>
      <c r="F442" s="177" t="str">
        <f t="shared" ca="1" si="72"/>
        <v>욕: 2015.10.23.(금) 게시예정</v>
      </c>
      <c r="G442" s="26">
        <f t="shared" si="76"/>
        <v>435</v>
      </c>
      <c r="H442" s="29">
        <f t="shared" si="77"/>
        <v>3</v>
      </c>
      <c r="I442" s="18">
        <f>I441</f>
        <v>42300</v>
      </c>
      <c r="J442" s="23" t="s">
        <v>2096</v>
      </c>
      <c r="K442" s="23" t="str">
        <f t="shared" si="81"/>
        <v>욕.hwp</v>
      </c>
      <c r="L442" s="32"/>
      <c r="M442" s="20"/>
      <c r="N442" s="5"/>
      <c r="O442" s="5"/>
      <c r="P442" s="5"/>
      <c r="Q442" s="5" t="s">
        <v>2097</v>
      </c>
      <c r="R442" s="5"/>
      <c r="S442" s="5"/>
      <c r="T442" s="5"/>
      <c r="U442" s="34"/>
      <c r="V442" s="20"/>
      <c r="W442" s="34"/>
      <c r="X442" s="20"/>
      <c r="Y442" s="5"/>
      <c r="Z442" s="5"/>
      <c r="AA442" s="5"/>
      <c r="AB442" s="5"/>
      <c r="AC442" s="34"/>
      <c r="AD442" s="34"/>
      <c r="AE442" s="152" t="str">
        <f t="shared" si="78"/>
        <v/>
      </c>
      <c r="AF442" s="53" t="str">
        <f t="shared" ca="1" si="73"/>
        <v>X</v>
      </c>
      <c r="AG442" s="56" t="str">
        <f t="shared" si="74"/>
        <v>미확인</v>
      </c>
      <c r="AH442" s="55"/>
      <c r="AI442" s="39"/>
      <c r="AJ442" s="61"/>
      <c r="AK442" s="181"/>
      <c r="AL442" s="55" t="str">
        <f t="shared" si="75"/>
        <v>O</v>
      </c>
      <c r="AM442" s="47"/>
      <c r="AN442" s="47"/>
      <c r="AO442" s="47"/>
      <c r="AP442" s="44"/>
    </row>
    <row r="443" spans="1:42" ht="18" customHeight="1" x14ac:dyDescent="0.3">
      <c r="A443" s="13">
        <f t="shared" si="70"/>
        <v>0</v>
      </c>
      <c r="B443" s="120">
        <f t="shared" si="71"/>
        <v>1</v>
      </c>
      <c r="C443" s="55" t="str">
        <f t="shared" si="79"/>
        <v>2015.10.23</v>
      </c>
      <c r="D443" s="47" t="str">
        <f>IF(ISBLANK(J443),"",IF(ISBLANK(E440),"08:30 AM","09:30 AM"))</f>
        <v>08:30 AM</v>
      </c>
      <c r="E443" s="172"/>
      <c r="F443" s="177" t="str">
        <f t="shared" ca="1" si="72"/>
        <v>외래어와 외래어 표기법론: 2015.10.23.(금) 게시예정</v>
      </c>
      <c r="G443" s="26">
        <f t="shared" si="76"/>
        <v>436</v>
      </c>
      <c r="H443" s="29">
        <f t="shared" si="77"/>
        <v>4</v>
      </c>
      <c r="I443" s="18">
        <f>I442</f>
        <v>42300</v>
      </c>
      <c r="J443" s="23" t="s">
        <v>2098</v>
      </c>
      <c r="K443" s="23" t="str">
        <f t="shared" si="81"/>
        <v>외래어와 외래어 표기법론.hwp</v>
      </c>
      <c r="L443" s="32"/>
      <c r="M443" s="20"/>
      <c r="N443" s="5"/>
      <c r="O443" s="5"/>
      <c r="P443" s="5"/>
      <c r="Q443" s="5"/>
      <c r="R443" s="5"/>
      <c r="S443" s="5"/>
      <c r="T443" s="5"/>
      <c r="U443" s="34"/>
      <c r="V443" s="20"/>
      <c r="W443" s="34"/>
      <c r="X443" s="20"/>
      <c r="Y443" s="5"/>
      <c r="Z443" s="5"/>
      <c r="AA443" s="5"/>
      <c r="AB443" s="5"/>
      <c r="AC443" s="34"/>
      <c r="AD443" s="34"/>
      <c r="AE443" s="152" t="str">
        <f t="shared" si="78"/>
        <v/>
      </c>
      <c r="AF443" s="53" t="str">
        <f t="shared" ca="1" si="73"/>
        <v>X</v>
      </c>
      <c r="AG443" s="56" t="str">
        <f t="shared" si="74"/>
        <v>지은이 찾을 수 없음</v>
      </c>
      <c r="AH443" s="55"/>
      <c r="AI443" s="39"/>
      <c r="AJ443" s="61"/>
      <c r="AK443" s="181" t="s">
        <v>2865</v>
      </c>
      <c r="AL443" s="55" t="str">
        <f t="shared" si="75"/>
        <v>O</v>
      </c>
      <c r="AM443" s="47"/>
      <c r="AN443" s="47"/>
      <c r="AO443" s="47"/>
      <c r="AP443" s="44"/>
    </row>
    <row r="444" spans="1:42" ht="18" customHeight="1" x14ac:dyDescent="0.3">
      <c r="A444" s="13">
        <f t="shared" si="70"/>
        <v>0</v>
      </c>
      <c r="B444" s="120">
        <f t="shared" si="71"/>
        <v>1</v>
      </c>
      <c r="C444" s="55" t="str">
        <f t="shared" si="79"/>
        <v>2015.10.24</v>
      </c>
      <c r="D444" s="47" t="str">
        <f>IF(ISBLANK(J444),"",IF(ISBLANK(E444),"07:00 AM","08:00 AM"))</f>
        <v>07:00 AM</v>
      </c>
      <c r="E444" s="172"/>
      <c r="F444" s="177" t="str">
        <f t="shared" ca="1" si="72"/>
        <v>외국에서 본 한글: 2015.10.24.(토) 게시예정</v>
      </c>
      <c r="G444" s="26">
        <f t="shared" si="76"/>
        <v>437</v>
      </c>
      <c r="H444" s="29">
        <f t="shared" si="77"/>
        <v>1</v>
      </c>
      <c r="I444" s="18">
        <f>I443+1</f>
        <v>42301</v>
      </c>
      <c r="J444" s="23" t="s">
        <v>2099</v>
      </c>
      <c r="K444" s="23" t="str">
        <f t="shared" si="81"/>
        <v>외국에서 본 한글.hwp</v>
      </c>
      <c r="L444" s="32"/>
      <c r="M444" s="20"/>
      <c r="N444" s="5"/>
      <c r="O444" s="5"/>
      <c r="P444" s="5"/>
      <c r="Q444" s="5"/>
      <c r="R444" s="5" t="s">
        <v>2100</v>
      </c>
      <c r="S444" s="5"/>
      <c r="T444" s="5"/>
      <c r="U444" s="34"/>
      <c r="V444" s="20"/>
      <c r="W444" s="34"/>
      <c r="X444" s="20"/>
      <c r="Y444" s="5"/>
      <c r="Z444" s="5"/>
      <c r="AA444" s="5"/>
      <c r="AB444" s="5"/>
      <c r="AC444" s="34"/>
      <c r="AD444" s="34"/>
      <c r="AE444" s="152" t="str">
        <f t="shared" si="78"/>
        <v/>
      </c>
      <c r="AF444" s="53" t="str">
        <f t="shared" ca="1" si="73"/>
        <v>X</v>
      </c>
      <c r="AG444" s="56" t="str">
        <f t="shared" si="74"/>
        <v>미확인</v>
      </c>
      <c r="AH444" s="55"/>
      <c r="AI444" s="39"/>
      <c r="AJ444" s="61"/>
      <c r="AK444" s="181"/>
      <c r="AL444" s="55" t="str">
        <f t="shared" si="75"/>
        <v>O</v>
      </c>
      <c r="AM444" s="47"/>
      <c r="AN444" s="47"/>
      <c r="AO444" s="47"/>
      <c r="AP444" s="44"/>
    </row>
    <row r="445" spans="1:42" ht="18" customHeight="1" x14ac:dyDescent="0.3">
      <c r="A445" s="13">
        <f t="shared" si="70"/>
        <v>0</v>
      </c>
      <c r="B445" s="120">
        <f t="shared" si="71"/>
        <v>1</v>
      </c>
      <c r="C445" s="55" t="str">
        <f t="shared" si="79"/>
        <v>2015.10.24</v>
      </c>
      <c r="D445" s="47" t="str">
        <f>IF(ISBLANK(J445),"",IF(ISBLANK(E444),"07:30 AM","08:30 AM"))</f>
        <v>07:30 AM</v>
      </c>
      <c r="E445" s="172"/>
      <c r="F445" s="177" t="str">
        <f t="shared" ca="1" si="72"/>
        <v>외국어로서의 한국어 교육을 위한 교재 개발 방향: 2015.10.24.(토) 게시예정</v>
      </c>
      <c r="G445" s="26">
        <f t="shared" si="76"/>
        <v>438</v>
      </c>
      <c r="H445" s="29">
        <f t="shared" si="77"/>
        <v>2</v>
      </c>
      <c r="I445" s="18">
        <f>I444</f>
        <v>42301</v>
      </c>
      <c r="J445" s="23" t="s">
        <v>2101</v>
      </c>
      <c r="K445" s="23" t="str">
        <f t="shared" si="81"/>
        <v>외국어로서의 한국어 교육을 위한 교재 개발 방향.hwp</v>
      </c>
      <c r="L445" s="32"/>
      <c r="M445" s="20"/>
      <c r="N445" s="5"/>
      <c r="O445" s="5"/>
      <c r="P445" s="5"/>
      <c r="Q445" s="5"/>
      <c r="R445" s="5"/>
      <c r="S445" s="5"/>
      <c r="T445" s="5"/>
      <c r="U445" s="34" t="s">
        <v>2102</v>
      </c>
      <c r="V445" s="20"/>
      <c r="W445" s="34"/>
      <c r="X445" s="20"/>
      <c r="Y445" s="5"/>
      <c r="Z445" s="5"/>
      <c r="AA445" s="5"/>
      <c r="AB445" s="5"/>
      <c r="AC445" s="34"/>
      <c r="AD445" s="34"/>
      <c r="AE445" s="152" t="str">
        <f t="shared" si="78"/>
        <v/>
      </c>
      <c r="AF445" s="53" t="str">
        <f t="shared" ca="1" si="73"/>
        <v>X</v>
      </c>
      <c r="AG445" s="56" t="str">
        <f t="shared" si="74"/>
        <v>미확인</v>
      </c>
      <c r="AH445" s="55"/>
      <c r="AI445" s="39"/>
      <c r="AJ445" s="61"/>
      <c r="AK445" s="181"/>
      <c r="AL445" s="55" t="str">
        <f t="shared" si="75"/>
        <v>O</v>
      </c>
      <c r="AM445" s="47"/>
      <c r="AN445" s="47"/>
      <c r="AO445" s="47"/>
      <c r="AP445" s="44"/>
    </row>
    <row r="446" spans="1:42" ht="18" customHeight="1" x14ac:dyDescent="0.3">
      <c r="A446" s="13">
        <f t="shared" si="70"/>
        <v>0</v>
      </c>
      <c r="B446" s="120">
        <f t="shared" si="71"/>
        <v>1</v>
      </c>
      <c r="C446" s="55" t="str">
        <f t="shared" si="79"/>
        <v>2015.10.24</v>
      </c>
      <c r="D446" s="47" t="str">
        <f>IF(ISBLANK(J446),"",IF(ISBLANK(E444),"08:00 AM","09:00 AM"))</f>
        <v>08:00 AM</v>
      </c>
      <c r="E446" s="172"/>
      <c r="F446" s="177" t="str">
        <f t="shared" ca="1" si="72"/>
        <v>와사옥안 역해: 2015.10.24.(토) 게시예정</v>
      </c>
      <c r="G446" s="26">
        <f t="shared" si="76"/>
        <v>439</v>
      </c>
      <c r="H446" s="29">
        <f t="shared" si="77"/>
        <v>3</v>
      </c>
      <c r="I446" s="18">
        <f>I445</f>
        <v>42301</v>
      </c>
      <c r="J446" s="24" t="s">
        <v>2104</v>
      </c>
      <c r="K446" s="23" t="str">
        <f t="shared" si="81"/>
        <v>와사옥안 역해.hwp</v>
      </c>
      <c r="L446" s="32" t="s">
        <v>2103</v>
      </c>
      <c r="M446" s="20"/>
      <c r="N446" s="5"/>
      <c r="O446" s="5"/>
      <c r="P446" s="5"/>
      <c r="Q446" s="5"/>
      <c r="R446" s="5"/>
      <c r="S446" s="5"/>
      <c r="T446" s="5"/>
      <c r="U446" s="34"/>
      <c r="V446" s="20"/>
      <c r="W446" s="34"/>
      <c r="X446" s="20"/>
      <c r="Y446" s="5"/>
      <c r="Z446" s="5"/>
      <c r="AA446" s="5"/>
      <c r="AB446" s="5"/>
      <c r="AC446" s="34"/>
      <c r="AD446" s="34"/>
      <c r="AE446" s="152" t="str">
        <f t="shared" si="78"/>
        <v/>
      </c>
      <c r="AF446" s="53" t="str">
        <f t="shared" ca="1" si="73"/>
        <v>X</v>
      </c>
      <c r="AG446" s="56" t="str">
        <f t="shared" si="74"/>
        <v>미확인</v>
      </c>
      <c r="AH446" s="55"/>
      <c r="AI446" s="39"/>
      <c r="AJ446" s="61"/>
      <c r="AK446" s="181"/>
      <c r="AL446" s="55" t="str">
        <f t="shared" si="75"/>
        <v>O</v>
      </c>
      <c r="AM446" s="47"/>
      <c r="AN446" s="47"/>
      <c r="AO446" s="47"/>
      <c r="AP446" s="44"/>
    </row>
    <row r="447" spans="1:42" ht="18" customHeight="1" x14ac:dyDescent="0.3">
      <c r="A447" s="13">
        <f t="shared" si="70"/>
        <v>0</v>
      </c>
      <c r="B447" s="120">
        <f t="shared" si="71"/>
        <v>1</v>
      </c>
      <c r="C447" s="55" t="str">
        <f t="shared" si="79"/>
        <v>2015.10.24</v>
      </c>
      <c r="D447" s="47" t="str">
        <f>IF(ISBLANK(J447),"",IF(ISBLANK(E444),"08:30 AM","09:30 AM"))</f>
        <v>08:30 AM</v>
      </c>
      <c r="E447" s="172"/>
      <c r="F447" s="177" t="str">
        <f t="shared" ca="1" si="72"/>
        <v>오륜행실도: 2015.10.24.(토) 게시예정</v>
      </c>
      <c r="G447" s="26">
        <f t="shared" si="76"/>
        <v>440</v>
      </c>
      <c r="H447" s="29">
        <f t="shared" si="77"/>
        <v>4</v>
      </c>
      <c r="I447" s="18">
        <f>I446</f>
        <v>42301</v>
      </c>
      <c r="J447" s="23" t="s">
        <v>2106</v>
      </c>
      <c r="K447" s="23" t="str">
        <f t="shared" si="81"/>
        <v>오륜행실도.hwp</v>
      </c>
      <c r="L447" s="32" t="s">
        <v>2105</v>
      </c>
      <c r="M447" s="20"/>
      <c r="N447" s="5"/>
      <c r="O447" s="5"/>
      <c r="P447" s="5"/>
      <c r="Q447" s="5"/>
      <c r="R447" s="5"/>
      <c r="S447" s="5"/>
      <c r="T447" s="5"/>
      <c r="U447" s="34"/>
      <c r="V447" s="20"/>
      <c r="W447" s="34"/>
      <c r="X447" s="20"/>
      <c r="Y447" s="5"/>
      <c r="Z447" s="5"/>
      <c r="AA447" s="5"/>
      <c r="AB447" s="5"/>
      <c r="AC447" s="34"/>
      <c r="AD447" s="34"/>
      <c r="AE447" s="152" t="str">
        <f t="shared" si="78"/>
        <v/>
      </c>
      <c r="AF447" s="53" t="str">
        <f t="shared" ca="1" si="73"/>
        <v>X</v>
      </c>
      <c r="AG447" s="56" t="str">
        <f t="shared" si="74"/>
        <v>미확인</v>
      </c>
      <c r="AH447" s="55"/>
      <c r="AI447" s="39"/>
      <c r="AJ447" s="61"/>
      <c r="AK447" s="181"/>
      <c r="AL447" s="55" t="str">
        <f t="shared" si="75"/>
        <v>O</v>
      </c>
      <c r="AM447" s="47"/>
      <c r="AN447" s="47"/>
      <c r="AO447" s="47"/>
      <c r="AP447" s="44"/>
    </row>
    <row r="448" spans="1:42" ht="18" customHeight="1" x14ac:dyDescent="0.3">
      <c r="A448" s="13">
        <f t="shared" si="70"/>
        <v>0</v>
      </c>
      <c r="B448" s="120">
        <f t="shared" si="71"/>
        <v>1</v>
      </c>
      <c r="C448" s="55" t="str">
        <f t="shared" si="79"/>
        <v>2015.10.25</v>
      </c>
      <c r="D448" s="47" t="str">
        <f>IF(ISBLANK(J448),"",IF(ISBLANK(E448),"07:00 AM","08:00 AM"))</f>
        <v>07:00 AM</v>
      </c>
      <c r="E448" s="172"/>
      <c r="F448" s="177" t="str">
        <f t="shared" ca="1" si="72"/>
        <v>영주 지역어의 음운론적 연구: 2015.10.25.(일) 게시예정</v>
      </c>
      <c r="G448" s="26">
        <f t="shared" si="76"/>
        <v>441</v>
      </c>
      <c r="H448" s="29">
        <f t="shared" si="77"/>
        <v>1</v>
      </c>
      <c r="I448" s="18">
        <f>I447+1</f>
        <v>42302</v>
      </c>
      <c r="J448" s="23" t="s">
        <v>2108</v>
      </c>
      <c r="K448" s="23" t="s">
        <v>2107</v>
      </c>
      <c r="L448" s="32"/>
      <c r="M448" s="20"/>
      <c r="N448" s="5"/>
      <c r="O448" s="5"/>
      <c r="P448" s="5"/>
      <c r="Q448" s="5"/>
      <c r="R448" s="5"/>
      <c r="S448" s="5"/>
      <c r="T448" s="5"/>
      <c r="U448" s="34" t="s">
        <v>2109</v>
      </c>
      <c r="V448" s="20"/>
      <c r="W448" s="34"/>
      <c r="X448" s="20"/>
      <c r="Y448" s="5"/>
      <c r="Z448" s="5"/>
      <c r="AA448" s="5"/>
      <c r="AB448" s="5"/>
      <c r="AC448" s="34"/>
      <c r="AD448" s="34"/>
      <c r="AE448" s="152" t="str">
        <f t="shared" si="78"/>
        <v/>
      </c>
      <c r="AF448" s="53" t="str">
        <f t="shared" ca="1" si="73"/>
        <v>X</v>
      </c>
      <c r="AG448" s="56" t="str">
        <f t="shared" si="74"/>
        <v>미확인</v>
      </c>
      <c r="AH448" s="55"/>
      <c r="AI448" s="39"/>
      <c r="AJ448" s="61"/>
      <c r="AK448" s="181"/>
      <c r="AL448" s="55" t="str">
        <f t="shared" si="75"/>
        <v>O</v>
      </c>
      <c r="AM448" s="47"/>
      <c r="AN448" s="47"/>
      <c r="AO448" s="47"/>
      <c r="AP448" s="44"/>
    </row>
    <row r="449" spans="1:42" ht="18" customHeight="1" x14ac:dyDescent="0.3">
      <c r="A449" s="13">
        <f t="shared" si="70"/>
        <v>0</v>
      </c>
      <c r="B449" s="120">
        <f t="shared" si="71"/>
        <v>1</v>
      </c>
      <c r="C449" s="55" t="str">
        <f t="shared" si="79"/>
        <v>2015.10.25</v>
      </c>
      <c r="D449" s="47" t="str">
        <f>IF(ISBLANK(J449),"",IF(ISBLANK(E448),"07:30 AM","08:30 AM"))</f>
        <v>07:30 AM</v>
      </c>
      <c r="E449" s="172"/>
      <c r="F449" s="177" t="str">
        <f t="shared" ca="1" si="72"/>
        <v>영어 모국어 사용자의 한국어 발음 교육 방법에 관한 연구: 2015.10.25.(일) 게시예정</v>
      </c>
      <c r="G449" s="26">
        <f t="shared" si="76"/>
        <v>442</v>
      </c>
      <c r="H449" s="29">
        <f t="shared" si="77"/>
        <v>2</v>
      </c>
      <c r="I449" s="18">
        <f>I448</f>
        <v>42302</v>
      </c>
      <c r="J449" s="23" t="s">
        <v>2110</v>
      </c>
      <c r="K449" s="23" t="str">
        <f t="shared" ref="K449:K457" si="82">IF(ISBLANK(J449),"",CONCATENATE(J449,".hwp"))</f>
        <v>영어 모국어 사용자의 한국어 발음 교육 방법에 관한 연구.hwp</v>
      </c>
      <c r="L449" s="32"/>
      <c r="M449" s="20"/>
      <c r="N449" s="5"/>
      <c r="O449" s="5"/>
      <c r="P449" s="5"/>
      <c r="Q449" s="5"/>
      <c r="R449" s="5"/>
      <c r="S449" s="5"/>
      <c r="T449" s="5"/>
      <c r="U449" s="34"/>
      <c r="V449" s="20"/>
      <c r="W449" s="34"/>
      <c r="X449" s="20"/>
      <c r="Y449" s="5"/>
      <c r="Z449" s="5"/>
      <c r="AA449" s="5"/>
      <c r="AB449" s="5"/>
      <c r="AC449" s="34"/>
      <c r="AD449" s="34"/>
      <c r="AE449" s="152" t="str">
        <f t="shared" si="78"/>
        <v/>
      </c>
      <c r="AF449" s="53" t="str">
        <f t="shared" ca="1" si="73"/>
        <v>X</v>
      </c>
      <c r="AG449" s="56" t="str">
        <f t="shared" si="74"/>
        <v>지은이 찾을 수 없음</v>
      </c>
      <c r="AH449" s="55"/>
      <c r="AI449" s="39"/>
      <c r="AJ449" s="61"/>
      <c r="AK449" s="181" t="s">
        <v>2942</v>
      </c>
      <c r="AL449" s="55" t="str">
        <f t="shared" si="75"/>
        <v>O</v>
      </c>
      <c r="AM449" s="47"/>
      <c r="AN449" s="47"/>
      <c r="AO449" s="47"/>
      <c r="AP449" s="44"/>
    </row>
    <row r="450" spans="1:42" ht="18" customHeight="1" x14ac:dyDescent="0.3">
      <c r="A450" s="13">
        <f t="shared" si="70"/>
        <v>0</v>
      </c>
      <c r="B450" s="120">
        <f t="shared" si="71"/>
        <v>1</v>
      </c>
      <c r="C450" s="55" t="str">
        <f t="shared" si="79"/>
        <v>2015.10.25</v>
      </c>
      <c r="D450" s="47" t="str">
        <f>IF(ISBLANK(J450),"",IF(ISBLANK(E448),"08:00 AM","09:00 AM"))</f>
        <v>08:00 AM</v>
      </c>
      <c r="E450" s="172"/>
      <c r="F450" s="177" t="str">
        <f t="shared" ca="1" si="72"/>
        <v>영어 공용화 논쟁에 대하여: 2015.10.25.(일) 게시예정</v>
      </c>
      <c r="G450" s="26">
        <f t="shared" si="76"/>
        <v>443</v>
      </c>
      <c r="H450" s="29">
        <f t="shared" si="77"/>
        <v>3</v>
      </c>
      <c r="I450" s="18">
        <f>I449</f>
        <v>42302</v>
      </c>
      <c r="J450" s="122" t="s">
        <v>2111</v>
      </c>
      <c r="K450" s="23" t="str">
        <f t="shared" si="82"/>
        <v>영어 공용화 논쟁에 대하여.hwp</v>
      </c>
      <c r="L450" s="32" t="s">
        <v>2112</v>
      </c>
      <c r="M450" s="20"/>
      <c r="N450" s="5"/>
      <c r="O450" s="5"/>
      <c r="P450" s="5"/>
      <c r="Q450" s="5"/>
      <c r="R450" s="5"/>
      <c r="S450" s="5"/>
      <c r="T450" s="5"/>
      <c r="U450" s="34"/>
      <c r="V450" s="20"/>
      <c r="W450" s="34"/>
      <c r="X450" s="20"/>
      <c r="Y450" s="5"/>
      <c r="Z450" s="5"/>
      <c r="AA450" s="5"/>
      <c r="AB450" s="5"/>
      <c r="AC450" s="34"/>
      <c r="AD450" s="34"/>
      <c r="AE450" s="152" t="str">
        <f t="shared" si="78"/>
        <v/>
      </c>
      <c r="AF450" s="53" t="str">
        <f t="shared" ca="1" si="73"/>
        <v>X</v>
      </c>
      <c r="AG450" s="56" t="str">
        <f t="shared" si="74"/>
        <v>미확인</v>
      </c>
      <c r="AH450" s="55"/>
      <c r="AI450" s="39"/>
      <c r="AJ450" s="61"/>
      <c r="AK450" s="181"/>
      <c r="AL450" s="55" t="str">
        <f t="shared" si="75"/>
        <v>O</v>
      </c>
      <c r="AM450" s="47"/>
      <c r="AN450" s="47"/>
      <c r="AO450" s="47"/>
      <c r="AP450" s="44"/>
    </row>
    <row r="451" spans="1:42" ht="18" customHeight="1" x14ac:dyDescent="0.3">
      <c r="A451" s="13">
        <f t="shared" si="70"/>
        <v>0</v>
      </c>
      <c r="B451" s="120">
        <f t="shared" si="71"/>
        <v>1</v>
      </c>
      <c r="C451" s="55" t="str">
        <f t="shared" si="79"/>
        <v>2015.10.25</v>
      </c>
      <c r="D451" s="47" t="str">
        <f>IF(ISBLANK(J451),"",IF(ISBLANK(E448),"08:30 AM","09:30 AM"))</f>
        <v>08:30 AM</v>
      </c>
      <c r="E451" s="172"/>
      <c r="F451" s="177" t="str">
        <f t="shared" ca="1" si="72"/>
        <v>영어 공용어론 자료: 2015.10.25.(일) 게시예정</v>
      </c>
      <c r="G451" s="26">
        <f t="shared" si="76"/>
        <v>444</v>
      </c>
      <c r="H451" s="29">
        <f t="shared" si="77"/>
        <v>4</v>
      </c>
      <c r="I451" s="18">
        <f>I450</f>
        <v>42302</v>
      </c>
      <c r="J451" s="23" t="s">
        <v>2113</v>
      </c>
      <c r="K451" s="23" t="str">
        <f t="shared" si="82"/>
        <v>영어 공용어론 자료.hwp</v>
      </c>
      <c r="L451" s="32"/>
      <c r="M451" s="20"/>
      <c r="N451" s="5"/>
      <c r="O451" s="5"/>
      <c r="P451" s="5"/>
      <c r="Q451" s="5"/>
      <c r="R451" s="5"/>
      <c r="S451" s="5"/>
      <c r="T451" s="213" t="str">
        <f>AK451</f>
        <v>송영상</v>
      </c>
      <c r="U451" s="34"/>
      <c r="V451" s="20"/>
      <c r="W451" s="34"/>
      <c r="X451" s="20"/>
      <c r="Y451" s="5"/>
      <c r="Z451" s="5"/>
      <c r="AA451" s="5"/>
      <c r="AB451" s="5"/>
      <c r="AC451" s="34"/>
      <c r="AD451" s="34"/>
      <c r="AE451" s="152" t="str">
        <f t="shared" si="78"/>
        <v/>
      </c>
      <c r="AF451" s="53" t="str">
        <f t="shared" ca="1" si="73"/>
        <v>X</v>
      </c>
      <c r="AG451" s="56" t="str">
        <f t="shared" si="74"/>
        <v>미확인</v>
      </c>
      <c r="AH451" s="55"/>
      <c r="AI451" s="39"/>
      <c r="AJ451" s="61"/>
      <c r="AK451" s="181" t="s">
        <v>2866</v>
      </c>
      <c r="AL451" s="55" t="str">
        <f t="shared" si="75"/>
        <v>O</v>
      </c>
      <c r="AM451" s="47"/>
      <c r="AN451" s="47"/>
      <c r="AO451" s="47"/>
      <c r="AP451" s="44"/>
    </row>
    <row r="452" spans="1:42" ht="18" customHeight="1" x14ac:dyDescent="0.3">
      <c r="A452" s="13">
        <f t="shared" si="70"/>
        <v>0</v>
      </c>
      <c r="B452" s="120">
        <f t="shared" si="71"/>
        <v>1</v>
      </c>
      <c r="C452" s="55" t="str">
        <f t="shared" si="79"/>
        <v>2015.10.26</v>
      </c>
      <c r="D452" s="47" t="str">
        <f>IF(ISBLANK(J452),"",IF(ISBLANK(E452),"07:00 AM","08:00 AM"))</f>
        <v>07:00 AM</v>
      </c>
      <c r="E452" s="172"/>
      <c r="F452" s="177" t="str">
        <f t="shared" ca="1" si="72"/>
        <v>영남 방언 성조의 특성과 그 발달: 2015.10.26.(월) 게시예정</v>
      </c>
      <c r="G452" s="26">
        <f t="shared" si="76"/>
        <v>445</v>
      </c>
      <c r="H452" s="29">
        <f t="shared" si="77"/>
        <v>1</v>
      </c>
      <c r="I452" s="18">
        <f>I451+1</f>
        <v>42303</v>
      </c>
      <c r="J452" s="23" t="s">
        <v>2114</v>
      </c>
      <c r="K452" s="23" t="str">
        <f t="shared" si="82"/>
        <v>영남 방언 성조의 특성과 그 발달.hwp</v>
      </c>
      <c r="L452" s="32" t="s">
        <v>2115</v>
      </c>
      <c r="M452" s="20"/>
      <c r="N452" s="5"/>
      <c r="O452" s="5"/>
      <c r="P452" s="5"/>
      <c r="Q452" s="5"/>
      <c r="R452" s="5"/>
      <c r="S452" s="5"/>
      <c r="T452" s="5"/>
      <c r="U452" s="34"/>
      <c r="V452" s="20"/>
      <c r="W452" s="34"/>
      <c r="X452" s="20"/>
      <c r="Y452" s="5"/>
      <c r="Z452" s="5"/>
      <c r="AA452" s="5"/>
      <c r="AB452" s="5"/>
      <c r="AC452" s="34"/>
      <c r="AD452" s="34"/>
      <c r="AE452" s="152" t="str">
        <f t="shared" si="78"/>
        <v/>
      </c>
      <c r="AF452" s="53" t="str">
        <f t="shared" ca="1" si="73"/>
        <v>X</v>
      </c>
      <c r="AG452" s="56" t="str">
        <f t="shared" si="74"/>
        <v>미확인</v>
      </c>
      <c r="AH452" s="55"/>
      <c r="AI452" s="39"/>
      <c r="AJ452" s="61"/>
      <c r="AK452" s="181"/>
      <c r="AL452" s="55" t="str">
        <f t="shared" si="75"/>
        <v>O</v>
      </c>
      <c r="AM452" s="47"/>
      <c r="AN452" s="47"/>
      <c r="AO452" s="47"/>
      <c r="AP452" s="44"/>
    </row>
    <row r="453" spans="1:42" ht="18" customHeight="1" x14ac:dyDescent="0.3">
      <c r="A453" s="13">
        <f t="shared" si="70"/>
        <v>0</v>
      </c>
      <c r="B453" s="120">
        <f t="shared" si="71"/>
        <v>1</v>
      </c>
      <c r="C453" s="55" t="str">
        <f t="shared" si="79"/>
        <v>2015.10.26</v>
      </c>
      <c r="D453" s="47" t="str">
        <f>IF(ISBLANK(J453),"",IF(ISBLANK(E452),"07:30 AM","08:30 AM"))</f>
        <v>07:30 AM</v>
      </c>
      <c r="E453" s="172"/>
      <c r="F453" s="177" t="str">
        <f t="shared" ca="1" si="72"/>
        <v>열여 춘향 슈졀가라: 2015.10.26.(월) 게시예정</v>
      </c>
      <c r="G453" s="26">
        <f t="shared" si="76"/>
        <v>446</v>
      </c>
      <c r="H453" s="29">
        <f t="shared" si="77"/>
        <v>2</v>
      </c>
      <c r="I453" s="18">
        <f>I452</f>
        <v>42303</v>
      </c>
      <c r="J453" s="23" t="s">
        <v>2116</v>
      </c>
      <c r="K453" s="23" t="str">
        <f t="shared" si="82"/>
        <v>열여 춘향 슈졀가라.hwp</v>
      </c>
      <c r="L453" s="32"/>
      <c r="M453" s="20"/>
      <c r="N453" s="5"/>
      <c r="O453" s="5"/>
      <c r="P453" s="5"/>
      <c r="Q453" s="5"/>
      <c r="R453" s="5"/>
      <c r="S453" s="5"/>
      <c r="T453" s="5"/>
      <c r="U453" s="34"/>
      <c r="V453" s="20"/>
      <c r="W453" s="34"/>
      <c r="X453" s="20"/>
      <c r="Y453" s="5"/>
      <c r="Z453" s="5"/>
      <c r="AA453" s="5"/>
      <c r="AB453" s="5"/>
      <c r="AC453" s="34" t="s">
        <v>649</v>
      </c>
      <c r="AD453" s="34"/>
      <c r="AE453" s="152" t="str">
        <f t="shared" si="78"/>
        <v/>
      </c>
      <c r="AF453" s="53" t="str">
        <f t="shared" ca="1" si="73"/>
        <v>X</v>
      </c>
      <c r="AG453" s="56">
        <v>42230</v>
      </c>
      <c r="AH453" s="55" t="s">
        <v>2965</v>
      </c>
      <c r="AI453" s="39">
        <v>42230</v>
      </c>
      <c r="AJ453" s="61" t="s">
        <v>2794</v>
      </c>
      <c r="AK453" s="181"/>
      <c r="AL453" s="55" t="str">
        <f t="shared" si="75"/>
        <v>O</v>
      </c>
      <c r="AM453" s="47"/>
      <c r="AN453" s="47"/>
      <c r="AO453" s="47"/>
      <c r="AP453" s="44"/>
    </row>
    <row r="454" spans="1:42" ht="18" customHeight="1" x14ac:dyDescent="0.3">
      <c r="A454" s="13">
        <f t="shared" si="70"/>
        <v>0</v>
      </c>
      <c r="B454" s="120">
        <f t="shared" si="71"/>
        <v>1</v>
      </c>
      <c r="C454" s="55" t="str">
        <f t="shared" si="79"/>
        <v>2015.10.26</v>
      </c>
      <c r="D454" s="47" t="str">
        <f>IF(ISBLANK(J454),"",IF(ISBLANK(E452),"08:00 AM","09:00 AM"))</f>
        <v>08:00 AM</v>
      </c>
      <c r="E454" s="172"/>
      <c r="F454" s="177" t="str">
        <f t="shared" ca="1" si="72"/>
        <v>연령층별 성별 어휘 사용의 계량적 고찰: 2015.10.26.(월) 게시예정</v>
      </c>
      <c r="G454" s="26">
        <f t="shared" si="76"/>
        <v>447</v>
      </c>
      <c r="H454" s="29">
        <f t="shared" si="77"/>
        <v>3</v>
      </c>
      <c r="I454" s="18">
        <f>I453</f>
        <v>42303</v>
      </c>
      <c r="J454" s="23" t="s">
        <v>2117</v>
      </c>
      <c r="K454" s="23" t="str">
        <f t="shared" si="82"/>
        <v>연령층별 성별 어휘 사용의 계량적 고찰.hwp</v>
      </c>
      <c r="L454" s="32"/>
      <c r="M454" s="20"/>
      <c r="N454" s="5"/>
      <c r="O454" s="5"/>
      <c r="P454" s="5"/>
      <c r="Q454" s="5"/>
      <c r="R454" s="5"/>
      <c r="S454" s="5"/>
      <c r="T454" s="5"/>
      <c r="U454" s="34" t="s">
        <v>2118</v>
      </c>
      <c r="V454" s="20"/>
      <c r="W454" s="34"/>
      <c r="X454" s="20"/>
      <c r="Y454" s="5"/>
      <c r="Z454" s="5"/>
      <c r="AA454" s="5"/>
      <c r="AB454" s="5"/>
      <c r="AC454" s="34"/>
      <c r="AD454" s="34"/>
      <c r="AE454" s="152" t="str">
        <f t="shared" si="78"/>
        <v/>
      </c>
      <c r="AF454" s="53" t="str">
        <f t="shared" ca="1" si="73"/>
        <v>X</v>
      </c>
      <c r="AG454" s="56" t="str">
        <f t="shared" si="74"/>
        <v>미확인</v>
      </c>
      <c r="AH454" s="55"/>
      <c r="AI454" s="39"/>
      <c r="AJ454" s="61"/>
      <c r="AK454" s="181"/>
      <c r="AL454" s="55" t="str">
        <f t="shared" si="75"/>
        <v>O</v>
      </c>
      <c r="AM454" s="47"/>
      <c r="AN454" s="47"/>
      <c r="AO454" s="47"/>
      <c r="AP454" s="44"/>
    </row>
    <row r="455" spans="1:42" ht="18" customHeight="1" x14ac:dyDescent="0.3">
      <c r="A455" s="13">
        <f t="shared" si="70"/>
        <v>0</v>
      </c>
      <c r="B455" s="120">
        <f t="shared" si="71"/>
        <v>1</v>
      </c>
      <c r="C455" s="55" t="str">
        <f t="shared" si="79"/>
        <v>2015.10.26</v>
      </c>
      <c r="D455" s="47" t="str">
        <f>IF(ISBLANK(J455),"",IF(ISBLANK(E452),"08:30 AM","09:30 AM"))</f>
        <v>08:30 AM</v>
      </c>
      <c r="E455" s="172"/>
      <c r="F455" s="177" t="str">
        <f t="shared" ca="1" si="72"/>
        <v>연결어미 '-매'의 형성과 문법사적 의미: 2015.10.26.(월) 게시예정</v>
      </c>
      <c r="G455" s="26">
        <f t="shared" si="76"/>
        <v>448</v>
      </c>
      <c r="H455" s="29">
        <f t="shared" si="77"/>
        <v>4</v>
      </c>
      <c r="I455" s="18">
        <f>I454</f>
        <v>42303</v>
      </c>
      <c r="J455" s="23" t="s">
        <v>2119</v>
      </c>
      <c r="K455" s="23" t="str">
        <f t="shared" si="82"/>
        <v>연결어미 '-매'의 형성과 문법사적 의미.hwp</v>
      </c>
      <c r="L455" s="32"/>
      <c r="M455" s="20"/>
      <c r="N455" s="5"/>
      <c r="O455" s="5"/>
      <c r="P455" s="5"/>
      <c r="Q455" s="5"/>
      <c r="R455" s="5"/>
      <c r="S455" s="5"/>
      <c r="T455" s="5"/>
      <c r="U455" s="34" t="s">
        <v>2120</v>
      </c>
      <c r="V455" s="20"/>
      <c r="W455" s="34"/>
      <c r="X455" s="20"/>
      <c r="Y455" s="5"/>
      <c r="Z455" s="5"/>
      <c r="AA455" s="5"/>
      <c r="AB455" s="5"/>
      <c r="AC455" s="34"/>
      <c r="AD455" s="34"/>
      <c r="AE455" s="152" t="str">
        <f t="shared" si="78"/>
        <v/>
      </c>
      <c r="AF455" s="53" t="str">
        <f t="shared" ca="1" si="73"/>
        <v>X</v>
      </c>
      <c r="AG455" s="56" t="str">
        <f t="shared" si="74"/>
        <v>미확인</v>
      </c>
      <c r="AH455" s="55"/>
      <c r="AI455" s="39"/>
      <c r="AJ455" s="61"/>
      <c r="AK455" s="181"/>
      <c r="AL455" s="55" t="str">
        <f t="shared" si="75"/>
        <v>O</v>
      </c>
      <c r="AM455" s="47"/>
      <c r="AN455" s="47"/>
      <c r="AO455" s="47"/>
      <c r="AP455" s="44"/>
    </row>
    <row r="456" spans="1:42" ht="18" customHeight="1" x14ac:dyDescent="0.3">
      <c r="A456" s="13">
        <f t="shared" ref="A456:A677" si="83">IF(ISBLANK(J456),"",0)</f>
        <v>0</v>
      </c>
      <c r="B456" s="120">
        <f t="shared" ref="B456:B519" si="84">IF(ISBLANK(J456),"",IF(COUNTIF($J$8:$J$1048576,J456)&lt;=10,COUNTIF($J$8:$J$1048576,J456),IF(COUNTIF($J$8:$J$1048576,J456)&gt;11,1)))</f>
        <v>1</v>
      </c>
      <c r="C456" s="55" t="str">
        <f t="shared" si="79"/>
        <v>2015.10.27</v>
      </c>
      <c r="D456" s="47" t="str">
        <f>IF(ISBLANK(J456),"",IF(ISBLANK(E456),"07:00 AM","08:00 AM"))</f>
        <v>08:00 AM</v>
      </c>
      <c r="E456" s="172">
        <v>1</v>
      </c>
      <c r="F456" s="177" t="str">
        <f t="shared" ref="F456:F519" ca="1" si="85">IF(ISBLANK(J456),"",CONCATENATE(J456,": ",TEXT(I456,"yyyy.mm.dd.(aaa)")," ",IF(AF456="O","게시함.",IF(AF456="X","게시예정",""))))</f>
        <v>여씨 향약 언해: 2015.10.27.(화) 게시예정</v>
      </c>
      <c r="G456" s="26">
        <f t="shared" si="76"/>
        <v>449</v>
      </c>
      <c r="H456" s="29">
        <f t="shared" si="77"/>
        <v>1</v>
      </c>
      <c r="I456" s="18">
        <f>I455+1</f>
        <v>42304</v>
      </c>
      <c r="J456" s="23" t="s">
        <v>2121</v>
      </c>
      <c r="K456" s="23" t="str">
        <f t="shared" si="82"/>
        <v>여씨 향약 언해.hwp</v>
      </c>
      <c r="L456" s="32"/>
      <c r="M456" s="20"/>
      <c r="N456" s="5"/>
      <c r="O456" s="5"/>
      <c r="P456" s="5"/>
      <c r="Q456" s="5"/>
      <c r="R456" s="5"/>
      <c r="S456" s="5"/>
      <c r="T456" s="5"/>
      <c r="U456" s="34"/>
      <c r="V456" s="20"/>
      <c r="W456" s="34"/>
      <c r="X456" s="20"/>
      <c r="Y456" s="5"/>
      <c r="Z456" s="5"/>
      <c r="AA456" s="5"/>
      <c r="AB456" s="5"/>
      <c r="AC456" s="34" t="s">
        <v>157</v>
      </c>
      <c r="AD456" s="34"/>
      <c r="AE456" s="152" t="str">
        <f t="shared" si="78"/>
        <v/>
      </c>
      <c r="AF456" s="53" t="str">
        <f t="shared" ref="AF456:AF519" ca="1" si="86">IF(ISBLANK(J456),"",IF(AM456="X","X",IF(TODAY()&gt;=I456,"O","X")))</f>
        <v>X</v>
      </c>
      <c r="AG456" s="56">
        <v>42230</v>
      </c>
      <c r="AH456" s="55" t="s">
        <v>2965</v>
      </c>
      <c r="AI456" s="39">
        <v>42230</v>
      </c>
      <c r="AJ456" s="61" t="s">
        <v>2794</v>
      </c>
      <c r="AK456" s="181"/>
      <c r="AL456" s="55" t="str">
        <f t="shared" ref="AL456:AL519" si="87">IF(ISBLANK(J456),"","O")</f>
        <v>O</v>
      </c>
      <c r="AM456" s="47"/>
      <c r="AN456" s="47"/>
      <c r="AO456" s="47"/>
      <c r="AP456" s="44"/>
    </row>
    <row r="457" spans="1:42" ht="18" customHeight="1" x14ac:dyDescent="0.3">
      <c r="A457" s="13">
        <f t="shared" si="83"/>
        <v>0</v>
      </c>
      <c r="B457" s="120">
        <f t="shared" si="84"/>
        <v>1</v>
      </c>
      <c r="C457" s="55" t="str">
        <f t="shared" si="79"/>
        <v>2015.10.27</v>
      </c>
      <c r="D457" s="47" t="str">
        <f>IF(ISBLANK(J457),"",IF(ISBLANK(E456),"07:30 AM","08:30 AM"))</f>
        <v>08:30 AM</v>
      </c>
      <c r="E457" s="172"/>
      <c r="F457" s="177" t="str">
        <f t="shared" ca="1" si="85"/>
        <v>여수방언의 음운론적 특성: 2015.10.27.(화) 게시예정</v>
      </c>
      <c r="G457" s="26">
        <f t="shared" ref="G457:G520" si="88">IF(ISBLANK(J457),"",ROW()-7)</f>
        <v>450</v>
      </c>
      <c r="H457" s="29">
        <f t="shared" ref="H457:H498" si="89">IF(ISBLANK(J457),"",IF(AND(I456&lt;&gt;I457),1,H456+1))</f>
        <v>2</v>
      </c>
      <c r="I457" s="18">
        <f>I456</f>
        <v>42304</v>
      </c>
      <c r="J457" s="23" t="s">
        <v>2122</v>
      </c>
      <c r="K457" s="23" t="str">
        <f t="shared" si="82"/>
        <v>여수방언의 음운론적 특성.hwp</v>
      </c>
      <c r="L457" s="32" t="s">
        <v>2123</v>
      </c>
      <c r="M457" s="20"/>
      <c r="N457" s="5"/>
      <c r="O457" s="5"/>
      <c r="P457" s="5"/>
      <c r="Q457" s="5"/>
      <c r="R457" s="5"/>
      <c r="S457" s="5"/>
      <c r="T457" s="5"/>
      <c r="U457" s="34"/>
      <c r="V457" s="20"/>
      <c r="W457" s="34"/>
      <c r="X457" s="20"/>
      <c r="Y457" s="5"/>
      <c r="Z457" s="5"/>
      <c r="AA457" s="5"/>
      <c r="AB457" s="5"/>
      <c r="AC457" s="34"/>
      <c r="AD457" s="34"/>
      <c r="AE457" s="152" t="str">
        <f t="shared" si="78"/>
        <v/>
      </c>
      <c r="AF457" s="53" t="str">
        <f t="shared" ca="1" si="86"/>
        <v>X</v>
      </c>
      <c r="AG457" s="56" t="str">
        <f t="shared" ref="AG457:AG519" si="90">IF(ISBLANK(J457),"",IF(COUNTA(L457:AD457)=0,"지은이 찾을 수 없음",IF(COUNTA(L457:AD457)&gt;0,"미확인")))</f>
        <v>미확인</v>
      </c>
      <c r="AH457" s="55"/>
      <c r="AI457" s="39"/>
      <c r="AJ457" s="61"/>
      <c r="AK457" s="181"/>
      <c r="AL457" s="55" t="str">
        <f t="shared" si="87"/>
        <v>O</v>
      </c>
      <c r="AM457" s="47"/>
      <c r="AN457" s="47"/>
      <c r="AO457" s="47"/>
      <c r="AP457" s="44"/>
    </row>
    <row r="458" spans="1:42" ht="18" customHeight="1" x14ac:dyDescent="0.3">
      <c r="A458" s="13">
        <f t="shared" si="83"/>
        <v>0</v>
      </c>
      <c r="B458" s="120">
        <f t="shared" si="84"/>
        <v>1</v>
      </c>
      <c r="C458" s="55" t="str">
        <f t="shared" si="79"/>
        <v>2015.10.27</v>
      </c>
      <c r="D458" s="47" t="str">
        <f>IF(ISBLANK(J458),"",IF(ISBLANK(E456),"08:00 AM","09:00 AM"))</f>
        <v>09:00 AM</v>
      </c>
      <c r="E458" s="172"/>
      <c r="F458" s="177" t="str">
        <f t="shared" ca="1" si="85"/>
        <v>"엉터리 '표준 국어 대사전' 고쳐서 다시 만들라": 2015.10.27.(화) 게시예정</v>
      </c>
      <c r="G458" s="26">
        <f t="shared" si="88"/>
        <v>451</v>
      </c>
      <c r="H458" s="29">
        <f t="shared" si="89"/>
        <v>3</v>
      </c>
      <c r="I458" s="18">
        <f>I457</f>
        <v>42304</v>
      </c>
      <c r="J458" s="23" t="s">
        <v>2124</v>
      </c>
      <c r="K458" s="23" t="s">
        <v>2125</v>
      </c>
      <c r="L458" s="32"/>
      <c r="M458" s="20"/>
      <c r="N458" s="5"/>
      <c r="O458" s="5"/>
      <c r="P458" s="5"/>
      <c r="Q458" s="5"/>
      <c r="R458" s="5"/>
      <c r="S458" s="5"/>
      <c r="T458" s="5"/>
      <c r="U458" s="34" t="s">
        <v>2126</v>
      </c>
      <c r="V458" s="20"/>
      <c r="W458" s="34"/>
      <c r="X458" s="20"/>
      <c r="Y458" s="5"/>
      <c r="Z458" s="5"/>
      <c r="AA458" s="5"/>
      <c r="AB458" s="5"/>
      <c r="AC458" s="34"/>
      <c r="AD458" s="34"/>
      <c r="AE458" s="152" t="str">
        <f t="shared" si="78"/>
        <v/>
      </c>
      <c r="AF458" s="53" t="str">
        <f t="shared" ca="1" si="86"/>
        <v>X</v>
      </c>
      <c r="AG458" s="56" t="str">
        <f t="shared" si="90"/>
        <v>미확인</v>
      </c>
      <c r="AH458" s="55"/>
      <c r="AI458" s="39"/>
      <c r="AJ458" s="61"/>
      <c r="AK458" s="181"/>
      <c r="AL458" s="55" t="str">
        <f t="shared" si="87"/>
        <v>O</v>
      </c>
      <c r="AM458" s="47"/>
      <c r="AN458" s="47"/>
      <c r="AO458" s="47"/>
      <c r="AP458" s="44"/>
    </row>
    <row r="459" spans="1:42" ht="18" customHeight="1" x14ac:dyDescent="0.3">
      <c r="A459" s="13">
        <f t="shared" si="83"/>
        <v>0</v>
      </c>
      <c r="B459" s="120">
        <f t="shared" si="84"/>
        <v>1</v>
      </c>
      <c r="C459" s="55" t="str">
        <f t="shared" si="79"/>
        <v>2015.10.27</v>
      </c>
      <c r="D459" s="47" t="str">
        <f>IF(ISBLANK(J459),"",IF(ISBLANK(E456),"08:30 AM","09:30 AM"))</f>
        <v>09:30 AM</v>
      </c>
      <c r="E459" s="172"/>
      <c r="F459" s="177" t="str">
        <f t="shared" ca="1" si="85"/>
        <v>언해두창집요(상): 2015.10.27.(화) 게시예정</v>
      </c>
      <c r="G459" s="26">
        <f t="shared" si="88"/>
        <v>452</v>
      </c>
      <c r="H459" s="29">
        <f t="shared" si="89"/>
        <v>4</v>
      </c>
      <c r="I459" s="18">
        <f>I458</f>
        <v>42304</v>
      </c>
      <c r="J459" s="23" t="s">
        <v>2127</v>
      </c>
      <c r="K459" s="23" t="str">
        <f>IF(ISBLANK(J459),"",CONCATENATE(J459,".hwp"))</f>
        <v>언해두창집요(상).hwp</v>
      </c>
      <c r="L459" s="32"/>
      <c r="M459" s="20"/>
      <c r="N459" s="5"/>
      <c r="O459" s="5"/>
      <c r="P459" s="5"/>
      <c r="Q459" s="5"/>
      <c r="R459" s="5"/>
      <c r="S459" s="5"/>
      <c r="T459" s="5"/>
      <c r="U459" s="34"/>
      <c r="V459" s="20"/>
      <c r="W459" s="34"/>
      <c r="X459" s="20"/>
      <c r="Y459" s="5"/>
      <c r="Z459" s="5"/>
      <c r="AA459" s="5"/>
      <c r="AB459" s="5"/>
      <c r="AC459" s="34" t="s">
        <v>157</v>
      </c>
      <c r="AD459" s="34"/>
      <c r="AE459" s="152" t="str">
        <f t="shared" ref="AE459:AE522" si="91">IF(OR(ISBLANK(J459),COUNTA(L459:AD459)&lt;=1),"",IF(COUNTA(L459:AD459)&gt;1,COUNTA(L459:AD459)))</f>
        <v/>
      </c>
      <c r="AF459" s="53" t="str">
        <f t="shared" ca="1" si="86"/>
        <v>X</v>
      </c>
      <c r="AG459" s="56">
        <v>42230</v>
      </c>
      <c r="AH459" s="55" t="s">
        <v>2965</v>
      </c>
      <c r="AI459" s="39">
        <v>42230</v>
      </c>
      <c r="AJ459" s="61" t="s">
        <v>2794</v>
      </c>
      <c r="AK459" s="181"/>
      <c r="AL459" s="55" t="str">
        <f t="shared" si="87"/>
        <v>O</v>
      </c>
      <c r="AM459" s="47"/>
      <c r="AN459" s="47"/>
      <c r="AO459" s="47"/>
      <c r="AP459" s="44"/>
    </row>
    <row r="460" spans="1:42" ht="18" customHeight="1" x14ac:dyDescent="0.3">
      <c r="A460" s="13">
        <f t="shared" si="83"/>
        <v>0</v>
      </c>
      <c r="B460" s="120">
        <f t="shared" si="84"/>
        <v>1</v>
      </c>
      <c r="C460" s="55" t="str">
        <f t="shared" si="79"/>
        <v>2015.10.28</v>
      </c>
      <c r="D460" s="47" t="str">
        <f>IF(ISBLANK(J460),"",IF(ISBLANK(E460),"07:00 AM","08:00 AM"))</f>
        <v>07:00 AM</v>
      </c>
      <c r="E460" s="172"/>
      <c r="F460" s="177" t="str">
        <f t="shared" ca="1" si="85"/>
        <v>언어학과 음성학은 무엇일까?: 2015.10.28.(수) 게시예정</v>
      </c>
      <c r="G460" s="26">
        <f t="shared" si="88"/>
        <v>453</v>
      </c>
      <c r="H460" s="29">
        <f t="shared" si="89"/>
        <v>1</v>
      </c>
      <c r="I460" s="18">
        <f>I459+1</f>
        <v>42305</v>
      </c>
      <c r="J460" s="23" t="s">
        <v>2128</v>
      </c>
      <c r="K460" s="23" t="s">
        <v>2129</v>
      </c>
      <c r="L460" s="32"/>
      <c r="M460" s="20"/>
      <c r="N460" s="5"/>
      <c r="O460" s="5"/>
      <c r="P460" s="5"/>
      <c r="Q460" s="5"/>
      <c r="R460" s="5"/>
      <c r="S460" s="5"/>
      <c r="T460" s="5"/>
      <c r="U460" s="34"/>
      <c r="V460" s="20"/>
      <c r="W460" s="34"/>
      <c r="X460" s="20"/>
      <c r="Y460" s="5" t="s">
        <v>2131</v>
      </c>
      <c r="Z460" s="5"/>
      <c r="AA460" s="5"/>
      <c r="AB460" s="5"/>
      <c r="AC460" s="34"/>
      <c r="AD460" s="34"/>
      <c r="AE460" s="152" t="str">
        <f t="shared" si="91"/>
        <v/>
      </c>
      <c r="AF460" s="53" t="str">
        <f t="shared" ca="1" si="86"/>
        <v>X</v>
      </c>
      <c r="AG460" s="56" t="str">
        <f t="shared" si="90"/>
        <v>미확인</v>
      </c>
      <c r="AH460" s="55"/>
      <c r="AI460" s="39"/>
      <c r="AJ460" s="61"/>
      <c r="AK460" s="181"/>
      <c r="AL460" s="55" t="str">
        <f t="shared" si="87"/>
        <v>O</v>
      </c>
      <c r="AM460" s="47"/>
      <c r="AN460" s="47"/>
      <c r="AO460" s="47"/>
      <c r="AP460" s="44"/>
    </row>
    <row r="461" spans="1:42" ht="18" customHeight="1" x14ac:dyDescent="0.3">
      <c r="A461" s="13">
        <f t="shared" si="83"/>
        <v>0</v>
      </c>
      <c r="B461" s="120">
        <f t="shared" si="84"/>
        <v>1</v>
      </c>
      <c r="C461" s="55" t="str">
        <f t="shared" si="79"/>
        <v>2015.10.28</v>
      </c>
      <c r="D461" s="47" t="str">
        <f>IF(ISBLANK(J461),"",IF(ISBLANK(E460),"07:30 AM","08:30 AM"))</f>
        <v>07:30 AM</v>
      </c>
      <c r="E461" s="172"/>
      <c r="F461" s="177" t="str">
        <f t="shared" ca="1" si="85"/>
        <v>언어와 사회: 2015.10.28.(수) 게시예정</v>
      </c>
      <c r="G461" s="26">
        <f t="shared" si="88"/>
        <v>454</v>
      </c>
      <c r="H461" s="29">
        <f t="shared" si="89"/>
        <v>2</v>
      </c>
      <c r="I461" s="18">
        <f>I460</f>
        <v>42305</v>
      </c>
      <c r="J461" s="23" t="s">
        <v>2132</v>
      </c>
      <c r="K461" s="23" t="str">
        <f>IF(ISBLANK(J461),"",CONCATENATE(J461,".hwp"))</f>
        <v>언어와 사회.hwp</v>
      </c>
      <c r="L461" s="32" t="s">
        <v>103</v>
      </c>
      <c r="M461" s="20"/>
      <c r="N461" s="5"/>
      <c r="O461" s="5"/>
      <c r="P461" s="5"/>
      <c r="Q461" s="5"/>
      <c r="R461" s="5"/>
      <c r="S461" s="5"/>
      <c r="T461" s="5"/>
      <c r="U461" s="34" t="s">
        <v>2135</v>
      </c>
      <c r="V461" s="20"/>
      <c r="W461" s="34"/>
      <c r="X461" s="20"/>
      <c r="Y461" s="5"/>
      <c r="Z461" s="5"/>
      <c r="AA461" s="5"/>
      <c r="AB461" s="5"/>
      <c r="AC461" s="34"/>
      <c r="AD461" s="34"/>
      <c r="AE461" s="152">
        <f t="shared" si="91"/>
        <v>2</v>
      </c>
      <c r="AF461" s="53" t="str">
        <f t="shared" ca="1" si="86"/>
        <v>X</v>
      </c>
      <c r="AG461" s="56">
        <v>42224</v>
      </c>
      <c r="AH461" s="55" t="s">
        <v>2788</v>
      </c>
      <c r="AI461" s="39"/>
      <c r="AJ461" s="61"/>
      <c r="AK461" s="181"/>
      <c r="AL461" s="55" t="str">
        <f t="shared" si="87"/>
        <v>O</v>
      </c>
      <c r="AM461" s="47"/>
      <c r="AN461" s="47"/>
      <c r="AO461" s="47"/>
      <c r="AP461" s="44"/>
    </row>
    <row r="462" spans="1:42" ht="18" customHeight="1" x14ac:dyDescent="0.3">
      <c r="A462" s="13">
        <f t="shared" si="83"/>
        <v>0</v>
      </c>
      <c r="B462" s="120">
        <f t="shared" si="84"/>
        <v>1</v>
      </c>
      <c r="C462" s="55" t="str">
        <f t="shared" si="79"/>
        <v>2015.10.28</v>
      </c>
      <c r="D462" s="47" t="str">
        <f>IF(ISBLANK(J462),"",IF(ISBLANK(E460),"08:00 AM","09:00 AM"))</f>
        <v>08:00 AM</v>
      </c>
      <c r="E462" s="172"/>
      <c r="F462" s="177" t="str">
        <f t="shared" ca="1" si="85"/>
        <v>언어의미와 이미지: 2015.10.28.(수) 게시예정</v>
      </c>
      <c r="G462" s="26">
        <f t="shared" si="88"/>
        <v>455</v>
      </c>
      <c r="H462" s="29">
        <f t="shared" si="89"/>
        <v>3</v>
      </c>
      <c r="I462" s="18">
        <f>I461</f>
        <v>42305</v>
      </c>
      <c r="J462" s="23" t="s">
        <v>2136</v>
      </c>
      <c r="K462" s="23" t="s">
        <v>2139</v>
      </c>
      <c r="L462" s="32"/>
      <c r="M462" s="20"/>
      <c r="N462" s="5"/>
      <c r="O462" s="5"/>
      <c r="P462" s="5"/>
      <c r="Q462" s="5"/>
      <c r="R462" s="5"/>
      <c r="S462" s="5"/>
      <c r="T462" s="5"/>
      <c r="U462" s="34" t="s">
        <v>2138</v>
      </c>
      <c r="V462" s="20" t="s">
        <v>2137</v>
      </c>
      <c r="W462" s="34"/>
      <c r="X462" s="20"/>
      <c r="Y462" s="5"/>
      <c r="Z462" s="5"/>
      <c r="AA462" s="5"/>
      <c r="AB462" s="5"/>
      <c r="AC462" s="34"/>
      <c r="AD462" s="34"/>
      <c r="AE462" s="152">
        <f t="shared" si="91"/>
        <v>2</v>
      </c>
      <c r="AF462" s="53" t="str">
        <f t="shared" ca="1" si="86"/>
        <v>X</v>
      </c>
      <c r="AG462" s="56" t="str">
        <f t="shared" si="90"/>
        <v>미확인</v>
      </c>
      <c r="AH462" s="55"/>
      <c r="AI462" s="39"/>
      <c r="AJ462" s="61"/>
      <c r="AK462" s="181"/>
      <c r="AL462" s="55" t="str">
        <f t="shared" si="87"/>
        <v>O</v>
      </c>
      <c r="AM462" s="47"/>
      <c r="AN462" s="47"/>
      <c r="AO462" s="47"/>
      <c r="AP462" s="44"/>
    </row>
    <row r="463" spans="1:42" ht="18" customHeight="1" x14ac:dyDescent="0.3">
      <c r="A463" s="13">
        <f t="shared" si="83"/>
        <v>0</v>
      </c>
      <c r="B463" s="120">
        <f t="shared" si="84"/>
        <v>1</v>
      </c>
      <c r="C463" s="55" t="str">
        <f t="shared" si="79"/>
        <v>2015.10.28</v>
      </c>
      <c r="D463" s="47" t="str">
        <f>IF(ISBLANK(J463),"",IF(ISBLANK(E460),"08:30 AM","09:30 AM"))</f>
        <v>08:30 AM</v>
      </c>
      <c r="E463" s="172"/>
      <c r="F463" s="177" t="str">
        <f t="shared" ca="1" si="85"/>
        <v>언어 의미 연상에 대한 보고: 2015.10.28.(수) 게시예정</v>
      </c>
      <c r="G463" s="26">
        <f t="shared" si="88"/>
        <v>456</v>
      </c>
      <c r="H463" s="29">
        <f t="shared" si="89"/>
        <v>4</v>
      </c>
      <c r="I463" s="18">
        <f>I462</f>
        <v>42305</v>
      </c>
      <c r="J463" s="23" t="s">
        <v>2140</v>
      </c>
      <c r="K463" s="23" t="str">
        <f t="shared" ref="K463:K481" si="92">IF(ISBLANK(J463),"",CONCATENATE(J463,".hwp"))</f>
        <v>언어 의미 연상에 대한 보고.hwp</v>
      </c>
      <c r="L463" s="32"/>
      <c r="M463" s="20"/>
      <c r="N463" s="5"/>
      <c r="O463" s="5"/>
      <c r="P463" s="5"/>
      <c r="Q463" s="5"/>
      <c r="R463" s="5"/>
      <c r="S463" s="5"/>
      <c r="T463" s="5"/>
      <c r="U463" s="34"/>
      <c r="V463" s="20"/>
      <c r="W463" s="34"/>
      <c r="X463" s="20"/>
      <c r="Y463" s="5"/>
      <c r="Z463" s="5"/>
      <c r="AA463" s="5"/>
      <c r="AB463" s="5"/>
      <c r="AC463" s="34"/>
      <c r="AD463" s="34"/>
      <c r="AE463" s="152" t="str">
        <f t="shared" si="91"/>
        <v/>
      </c>
      <c r="AF463" s="53" t="str">
        <f t="shared" ca="1" si="86"/>
        <v>X</v>
      </c>
      <c r="AG463" s="56" t="str">
        <f t="shared" si="90"/>
        <v>지은이 찾을 수 없음</v>
      </c>
      <c r="AH463" s="55"/>
      <c r="AI463" s="39"/>
      <c r="AJ463" s="61"/>
      <c r="AK463" s="181"/>
      <c r="AL463" s="55" t="str">
        <f t="shared" si="87"/>
        <v>O</v>
      </c>
      <c r="AM463" s="47"/>
      <c r="AN463" s="47"/>
      <c r="AO463" s="47"/>
      <c r="AP463" s="44"/>
    </row>
    <row r="464" spans="1:42" s="170" customFormat="1" ht="18" customHeight="1" x14ac:dyDescent="0.3">
      <c r="A464" s="154">
        <f t="shared" si="83"/>
        <v>0</v>
      </c>
      <c r="B464" s="120">
        <f t="shared" si="84"/>
        <v>1</v>
      </c>
      <c r="C464" s="55" t="str">
        <f t="shared" si="79"/>
        <v>2015.10.29</v>
      </c>
      <c r="D464" s="47" t="str">
        <f>IF(ISBLANK(J464),"",IF(ISBLANK(E464),"07:00 AM","08:00 AM"))</f>
        <v>08:00 AM</v>
      </c>
      <c r="E464" s="172">
        <v>1</v>
      </c>
      <c r="F464" s="177" t="str">
        <f t="shared" ca="1" si="85"/>
        <v>언론의 외래어·외국어 사용 실태 개선(1): 2015.10.29.(목) 게시예정</v>
      </c>
      <c r="G464" s="155">
        <f t="shared" si="88"/>
        <v>457</v>
      </c>
      <c r="H464" s="29">
        <f t="shared" si="89"/>
        <v>1</v>
      </c>
      <c r="I464" s="156">
        <f>I463+1</f>
        <v>42306</v>
      </c>
      <c r="J464" s="158" t="s">
        <v>2803</v>
      </c>
      <c r="K464" s="158" t="str">
        <f t="shared" si="92"/>
        <v>언론의 외래어·외국어 사용 실태 개선(1).hwp</v>
      </c>
      <c r="L464" s="159" t="s">
        <v>2141</v>
      </c>
      <c r="M464" s="160"/>
      <c r="N464" s="161"/>
      <c r="O464" s="161"/>
      <c r="P464" s="161"/>
      <c r="Q464" s="161"/>
      <c r="R464" s="161"/>
      <c r="S464" s="161"/>
      <c r="T464" s="161"/>
      <c r="U464" s="162"/>
      <c r="V464" s="160"/>
      <c r="W464" s="162"/>
      <c r="X464" s="160"/>
      <c r="Y464" s="161"/>
      <c r="Z464" s="161"/>
      <c r="AA464" s="161"/>
      <c r="AB464" s="161"/>
      <c r="AC464" s="162"/>
      <c r="AD464" s="162"/>
      <c r="AE464" s="163" t="str">
        <f t="shared" si="91"/>
        <v/>
      </c>
      <c r="AF464" s="164" t="str">
        <f t="shared" ca="1" si="86"/>
        <v>X</v>
      </c>
      <c r="AG464" s="56">
        <v>42230</v>
      </c>
      <c r="AH464" s="55" t="s">
        <v>2953</v>
      </c>
      <c r="AI464" s="166"/>
      <c r="AJ464" s="167"/>
      <c r="AK464" s="184"/>
      <c r="AL464" s="165" t="str">
        <f t="shared" si="87"/>
        <v>O</v>
      </c>
      <c r="AM464" s="168"/>
      <c r="AN464" s="168"/>
      <c r="AO464" s="168"/>
      <c r="AP464" s="169"/>
    </row>
    <row r="465" spans="1:42" ht="18" customHeight="1" x14ac:dyDescent="0.3">
      <c r="A465" s="13">
        <f t="shared" si="83"/>
        <v>0</v>
      </c>
      <c r="B465" s="120">
        <f t="shared" si="84"/>
        <v>1</v>
      </c>
      <c r="C465" s="55" t="str">
        <f t="shared" si="79"/>
        <v>2015.10.29</v>
      </c>
      <c r="D465" s="47" t="str">
        <f>IF(ISBLANK(J465),"",IF(ISBLANK(E464),"07:30 AM","08:30 AM"))</f>
        <v>08:30 AM</v>
      </c>
      <c r="E465" s="172"/>
      <c r="F465" s="177" t="str">
        <f t="shared" ca="1" si="85"/>
        <v>어휘의미론: 2015.10.29.(목) 게시예정</v>
      </c>
      <c r="G465" s="26">
        <f t="shared" si="88"/>
        <v>458</v>
      </c>
      <c r="H465" s="29">
        <f t="shared" si="89"/>
        <v>2</v>
      </c>
      <c r="I465" s="18">
        <f>I464</f>
        <v>42306</v>
      </c>
      <c r="J465" s="23" t="s">
        <v>2142</v>
      </c>
      <c r="K465" s="23" t="str">
        <f t="shared" si="92"/>
        <v>어휘의미론.hwp</v>
      </c>
      <c r="L465" s="32" t="s">
        <v>2144</v>
      </c>
      <c r="M465" s="20"/>
      <c r="N465" s="5"/>
      <c r="O465" s="5"/>
      <c r="P465" s="5"/>
      <c r="Q465" s="5"/>
      <c r="R465" s="5"/>
      <c r="S465" s="5"/>
      <c r="T465" s="5"/>
      <c r="U465" s="34"/>
      <c r="V465" s="20"/>
      <c r="W465" s="34"/>
      <c r="X465" s="20"/>
      <c r="Y465" s="5"/>
      <c r="Z465" s="5"/>
      <c r="AA465" s="5"/>
      <c r="AB465" s="5"/>
      <c r="AC465" s="34"/>
      <c r="AD465" s="34"/>
      <c r="AE465" s="152" t="str">
        <f t="shared" si="91"/>
        <v/>
      </c>
      <c r="AF465" s="53" t="str">
        <f t="shared" ca="1" si="86"/>
        <v>X</v>
      </c>
      <c r="AG465" s="56" t="str">
        <f t="shared" si="90"/>
        <v>미확인</v>
      </c>
      <c r="AH465" s="55"/>
      <c r="AI465" s="39"/>
      <c r="AJ465" s="61"/>
      <c r="AK465" s="181"/>
      <c r="AL465" s="55" t="str">
        <f t="shared" si="87"/>
        <v>O</v>
      </c>
      <c r="AM465" s="47"/>
      <c r="AN465" s="47"/>
      <c r="AO465" s="47"/>
      <c r="AP465" s="44"/>
    </row>
    <row r="466" spans="1:42" ht="18" customHeight="1" x14ac:dyDescent="0.3">
      <c r="A466" s="13">
        <f t="shared" si="83"/>
        <v>0</v>
      </c>
      <c r="B466" s="120">
        <f t="shared" si="84"/>
        <v>1</v>
      </c>
      <c r="C466" s="55" t="str">
        <f t="shared" si="79"/>
        <v>2015.10.29</v>
      </c>
      <c r="D466" s="47" t="str">
        <f>IF(ISBLANK(J466),"",IF(ISBLANK(E464),"08:00 AM","09:00 AM"))</f>
        <v>09:00 AM</v>
      </c>
      <c r="E466" s="172"/>
      <c r="F466" s="177" t="str">
        <f t="shared" ca="1" si="85"/>
        <v>어휘의 의미표상에 대한 연구: 2015.10.29.(목) 게시예정</v>
      </c>
      <c r="G466" s="26">
        <f t="shared" si="88"/>
        <v>459</v>
      </c>
      <c r="H466" s="29">
        <f t="shared" si="89"/>
        <v>3</v>
      </c>
      <c r="I466" s="18">
        <f>I465</f>
        <v>42306</v>
      </c>
      <c r="J466" s="23" t="s">
        <v>2145</v>
      </c>
      <c r="K466" s="23" t="str">
        <f t="shared" si="92"/>
        <v>어휘의 의미표상에 대한 연구.hwp</v>
      </c>
      <c r="L466" s="32" t="s">
        <v>2147</v>
      </c>
      <c r="M466" s="20"/>
      <c r="N466" s="5"/>
      <c r="O466" s="5"/>
      <c r="P466" s="5"/>
      <c r="Q466" s="5"/>
      <c r="R466" s="5"/>
      <c r="S466" s="5"/>
      <c r="T466" s="5"/>
      <c r="U466" s="34"/>
      <c r="V466" s="20"/>
      <c r="W466" s="34"/>
      <c r="X466" s="20"/>
      <c r="Y466" s="5"/>
      <c r="Z466" s="5"/>
      <c r="AA466" s="5"/>
      <c r="AB466" s="5"/>
      <c r="AC466" s="34"/>
      <c r="AD466" s="34"/>
      <c r="AE466" s="152" t="str">
        <f t="shared" si="91"/>
        <v/>
      </c>
      <c r="AF466" s="53" t="str">
        <f t="shared" ca="1" si="86"/>
        <v>X</v>
      </c>
      <c r="AG466" s="56" t="str">
        <f t="shared" si="90"/>
        <v>미확인</v>
      </c>
      <c r="AH466" s="55"/>
      <c r="AI466" s="39"/>
      <c r="AJ466" s="61"/>
      <c r="AK466" s="181"/>
      <c r="AL466" s="55" t="str">
        <f t="shared" si="87"/>
        <v>O</v>
      </c>
      <c r="AM466" s="47"/>
      <c r="AN466" s="47"/>
      <c r="AO466" s="47"/>
      <c r="AP466" s="44"/>
    </row>
    <row r="467" spans="1:42" ht="18" customHeight="1" x14ac:dyDescent="0.3">
      <c r="A467" s="13">
        <f t="shared" si="83"/>
        <v>0</v>
      </c>
      <c r="B467" s="120">
        <f t="shared" si="84"/>
        <v>1</v>
      </c>
      <c r="C467" s="55" t="str">
        <f t="shared" si="79"/>
        <v>2015.10.29</v>
      </c>
      <c r="D467" s="47" t="str">
        <f>IF(ISBLANK(J467),"",IF(ISBLANK(E464),"08:30 AM","09:30 AM"))</f>
        <v>09:30 AM</v>
      </c>
      <c r="E467" s="172"/>
      <c r="F467" s="177" t="str">
        <f t="shared" ca="1" si="85"/>
        <v>어휘와 문체: 2015.10.29.(목) 게시예정</v>
      </c>
      <c r="G467" s="26">
        <f t="shared" si="88"/>
        <v>460</v>
      </c>
      <c r="H467" s="29">
        <f t="shared" si="89"/>
        <v>4</v>
      </c>
      <c r="I467" s="18">
        <f>I466</f>
        <v>42306</v>
      </c>
      <c r="J467" s="23" t="s">
        <v>2148</v>
      </c>
      <c r="K467" s="23" t="str">
        <f t="shared" si="92"/>
        <v>어휘와 문체.hwp</v>
      </c>
      <c r="L467" s="32"/>
      <c r="M467" s="20"/>
      <c r="N467" s="5"/>
      <c r="O467" s="5"/>
      <c r="P467" s="5"/>
      <c r="Q467" s="5"/>
      <c r="R467" s="5"/>
      <c r="S467" s="5"/>
      <c r="T467" s="5"/>
      <c r="U467" s="34"/>
      <c r="V467" s="20"/>
      <c r="W467" s="34"/>
      <c r="X467" s="20"/>
      <c r="Y467" s="5"/>
      <c r="Z467" s="5"/>
      <c r="AA467" s="5"/>
      <c r="AB467" s="5"/>
      <c r="AC467" s="34"/>
      <c r="AD467" s="34"/>
      <c r="AE467" s="152" t="str">
        <f t="shared" si="91"/>
        <v/>
      </c>
      <c r="AF467" s="53" t="str">
        <f t="shared" ca="1" si="86"/>
        <v>X</v>
      </c>
      <c r="AG467" s="56" t="str">
        <f t="shared" si="90"/>
        <v>지은이 찾을 수 없음</v>
      </c>
      <c r="AH467" s="55"/>
      <c r="AI467" s="39"/>
      <c r="AJ467" s="61"/>
      <c r="AK467" s="181"/>
      <c r="AL467" s="55" t="str">
        <f t="shared" si="87"/>
        <v>O</v>
      </c>
      <c r="AM467" s="47"/>
      <c r="AN467" s="47"/>
      <c r="AO467" s="47"/>
      <c r="AP467" s="44"/>
    </row>
    <row r="468" spans="1:42" ht="18" customHeight="1" x14ac:dyDescent="0.3">
      <c r="A468" s="13">
        <f t="shared" si="83"/>
        <v>0</v>
      </c>
      <c r="B468" s="120">
        <f t="shared" si="84"/>
        <v>1</v>
      </c>
      <c r="C468" s="55" t="str">
        <f t="shared" si="79"/>
        <v>2015.10.30</v>
      </c>
      <c r="D468" s="47" t="str">
        <f>IF(ISBLANK(J468),"",IF(ISBLANK(E468),"07:00 AM","08:00 AM"))</f>
        <v>07:00 AM</v>
      </c>
      <c r="E468" s="172"/>
      <c r="F468" s="177" t="str">
        <f t="shared" ca="1" si="85"/>
        <v>어휘론·의미론·사전편찬학: 2015.10.30.(금) 게시예정</v>
      </c>
      <c r="G468" s="26">
        <f t="shared" si="88"/>
        <v>461</v>
      </c>
      <c r="H468" s="29">
        <f t="shared" si="89"/>
        <v>1</v>
      </c>
      <c r="I468" s="18">
        <f>I467+1</f>
        <v>42307</v>
      </c>
      <c r="J468" s="23" t="s">
        <v>2150</v>
      </c>
      <c r="K468" s="23" t="str">
        <f t="shared" si="92"/>
        <v>어휘론·의미론·사전편찬학.hwp</v>
      </c>
      <c r="L468" s="32" t="s">
        <v>2149</v>
      </c>
      <c r="M468" s="20"/>
      <c r="N468" s="5"/>
      <c r="O468" s="5"/>
      <c r="P468" s="5"/>
      <c r="Q468" s="5"/>
      <c r="R468" s="5"/>
      <c r="S468" s="5"/>
      <c r="T468" s="5"/>
      <c r="U468" s="34"/>
      <c r="V468" s="20"/>
      <c r="W468" s="34"/>
      <c r="X468" s="20"/>
      <c r="Y468" s="5"/>
      <c r="Z468" s="5"/>
      <c r="AA468" s="5"/>
      <c r="AB468" s="5"/>
      <c r="AC468" s="34"/>
      <c r="AD468" s="34"/>
      <c r="AE468" s="152" t="str">
        <f t="shared" si="91"/>
        <v/>
      </c>
      <c r="AF468" s="53" t="str">
        <f t="shared" ca="1" si="86"/>
        <v>X</v>
      </c>
      <c r="AG468" s="56" t="s">
        <v>2973</v>
      </c>
      <c r="AH468" s="55"/>
      <c r="AI468" s="39"/>
      <c r="AJ468" s="61"/>
      <c r="AK468" s="181"/>
      <c r="AL468" s="55" t="str">
        <f t="shared" si="87"/>
        <v>O</v>
      </c>
      <c r="AM468" s="47"/>
      <c r="AN468" s="47"/>
      <c r="AO468" s="47"/>
      <c r="AP468" s="44"/>
    </row>
    <row r="469" spans="1:42" ht="18" customHeight="1" x14ac:dyDescent="0.3">
      <c r="A469" s="13">
        <f t="shared" si="83"/>
        <v>0</v>
      </c>
      <c r="B469" s="120">
        <f t="shared" si="84"/>
        <v>1</v>
      </c>
      <c r="C469" s="55" t="str">
        <f t="shared" ref="C469:C532" si="93">IF(ISBLANK(J469),"",TEXT(I469,"YYYY.MM.DD"))</f>
        <v>2015.10.30</v>
      </c>
      <c r="D469" s="47" t="str">
        <f>IF(ISBLANK(J469),"",IF(ISBLANK(E468),"07:30 AM","08:30 AM"))</f>
        <v>07:30 AM</v>
      </c>
      <c r="E469" s="172"/>
      <c r="F469" s="177" t="str">
        <f t="shared" ca="1" si="85"/>
        <v>어휘력과 어휘력의 평가: 2015.10.30.(금) 게시예정</v>
      </c>
      <c r="G469" s="26">
        <f t="shared" si="88"/>
        <v>462</v>
      </c>
      <c r="H469" s="29">
        <f t="shared" si="89"/>
        <v>2</v>
      </c>
      <c r="I469" s="18">
        <f>I468</f>
        <v>42307</v>
      </c>
      <c r="J469" s="23" t="s">
        <v>2151</v>
      </c>
      <c r="K469" s="23" t="str">
        <f t="shared" si="92"/>
        <v>어휘력과 어휘력의 평가.hwp</v>
      </c>
      <c r="L469" s="32" t="s">
        <v>2149</v>
      </c>
      <c r="M469" s="20"/>
      <c r="N469" s="5"/>
      <c r="O469" s="5"/>
      <c r="P469" s="5"/>
      <c r="Q469" s="5"/>
      <c r="R469" s="5"/>
      <c r="S469" s="5"/>
      <c r="T469" s="5"/>
      <c r="U469" s="34"/>
      <c r="V469" s="20"/>
      <c r="W469" s="34"/>
      <c r="X469" s="20"/>
      <c r="Y469" s="5"/>
      <c r="Z469" s="5"/>
      <c r="AA469" s="5"/>
      <c r="AB469" s="5"/>
      <c r="AC469" s="34"/>
      <c r="AD469" s="34"/>
      <c r="AE469" s="152" t="str">
        <f t="shared" si="91"/>
        <v/>
      </c>
      <c r="AF469" s="53" t="str">
        <f t="shared" ca="1" si="86"/>
        <v>X</v>
      </c>
      <c r="AG469" s="56" t="s">
        <v>2973</v>
      </c>
      <c r="AH469" s="55"/>
      <c r="AI469" s="39"/>
      <c r="AJ469" s="61"/>
      <c r="AK469" s="181"/>
      <c r="AL469" s="55" t="str">
        <f t="shared" si="87"/>
        <v>O</v>
      </c>
      <c r="AM469" s="47"/>
      <c r="AN469" s="47"/>
      <c r="AO469" s="47"/>
      <c r="AP469" s="44"/>
    </row>
    <row r="470" spans="1:42" ht="18" customHeight="1" x14ac:dyDescent="0.3">
      <c r="A470" s="13">
        <f t="shared" si="83"/>
        <v>0</v>
      </c>
      <c r="B470" s="120">
        <f t="shared" si="84"/>
        <v>1</v>
      </c>
      <c r="C470" s="55" t="str">
        <f t="shared" si="93"/>
        <v>2015.10.30</v>
      </c>
      <c r="D470" s="47" t="str">
        <f>IF(ISBLANK(J470),"",IF(ISBLANK(E468),"08:00 AM","09:00 AM"))</f>
        <v>08:00 AM</v>
      </c>
      <c r="E470" s="172"/>
      <c r="F470" s="177" t="str">
        <f t="shared" ca="1" si="85"/>
        <v>어휘 의미의 타락(부정 가치화) 현상: 2015.10.30.(금) 게시예정</v>
      </c>
      <c r="G470" s="26">
        <f t="shared" si="88"/>
        <v>463</v>
      </c>
      <c r="H470" s="29">
        <f t="shared" si="89"/>
        <v>3</v>
      </c>
      <c r="I470" s="18">
        <f>I469</f>
        <v>42307</v>
      </c>
      <c r="J470" s="23" t="s">
        <v>2152</v>
      </c>
      <c r="K470" s="23" t="str">
        <f t="shared" si="92"/>
        <v>어휘 의미의 타락(부정 가치화) 현상.hwp</v>
      </c>
      <c r="L470" s="32"/>
      <c r="M470" s="20"/>
      <c r="N470" s="5"/>
      <c r="O470" s="5"/>
      <c r="P470" s="5"/>
      <c r="Q470" s="5"/>
      <c r="R470" s="5"/>
      <c r="S470" s="5"/>
      <c r="T470" s="5"/>
      <c r="U470" s="34"/>
      <c r="V470" s="20"/>
      <c r="W470" s="34"/>
      <c r="X470" s="20"/>
      <c r="Y470" s="5"/>
      <c r="Z470" s="5"/>
      <c r="AA470" s="5"/>
      <c r="AB470" s="5"/>
      <c r="AC470" s="34"/>
      <c r="AD470" s="34"/>
      <c r="AE470" s="152" t="str">
        <f t="shared" si="91"/>
        <v/>
      </c>
      <c r="AF470" s="53" t="str">
        <f t="shared" ca="1" si="86"/>
        <v>X</v>
      </c>
      <c r="AG470" s="56" t="str">
        <f t="shared" si="90"/>
        <v>지은이 찾을 수 없음</v>
      </c>
      <c r="AH470" s="55"/>
      <c r="AI470" s="39"/>
      <c r="AJ470" s="61"/>
      <c r="AK470" s="181" t="s">
        <v>2890</v>
      </c>
      <c r="AL470" s="55" t="str">
        <f t="shared" si="87"/>
        <v>O</v>
      </c>
      <c r="AM470" s="47"/>
      <c r="AN470" s="47"/>
      <c r="AO470" s="47"/>
      <c r="AP470" s="44"/>
    </row>
    <row r="471" spans="1:42" ht="18" customHeight="1" x14ac:dyDescent="0.3">
      <c r="A471" s="13">
        <f t="shared" si="83"/>
        <v>0</v>
      </c>
      <c r="B471" s="120">
        <f t="shared" si="84"/>
        <v>1</v>
      </c>
      <c r="C471" s="55" t="str">
        <f t="shared" si="93"/>
        <v>2015.10.30</v>
      </c>
      <c r="D471" s="47" t="str">
        <f>IF(ISBLANK(J471),"",IF(ISBLANK(E468),"08:30 AM","09:30 AM"))</f>
        <v>08:30 AM</v>
      </c>
      <c r="E471" s="172"/>
      <c r="F471" s="177" t="str">
        <f t="shared" ca="1" si="85"/>
        <v>어휘 음운론: 2015.10.30.(금) 게시예정</v>
      </c>
      <c r="G471" s="26">
        <f t="shared" si="88"/>
        <v>464</v>
      </c>
      <c r="H471" s="29">
        <f t="shared" si="89"/>
        <v>4</v>
      </c>
      <c r="I471" s="18">
        <f>I470</f>
        <v>42307</v>
      </c>
      <c r="J471" s="23" t="s">
        <v>2153</v>
      </c>
      <c r="K471" s="23" t="str">
        <f t="shared" si="92"/>
        <v>어휘 음운론.hwp</v>
      </c>
      <c r="L471" s="32"/>
      <c r="M471" s="20"/>
      <c r="N471" s="5"/>
      <c r="O471" s="5"/>
      <c r="P471" s="5"/>
      <c r="Q471" s="5"/>
      <c r="R471" s="5"/>
      <c r="S471" s="5"/>
      <c r="T471" s="5"/>
      <c r="U471" s="34" t="s">
        <v>2155</v>
      </c>
      <c r="V471" s="20"/>
      <c r="W471" s="34"/>
      <c r="X471" s="20"/>
      <c r="Y471" s="5"/>
      <c r="Z471" s="5"/>
      <c r="AA471" s="5"/>
      <c r="AB471" s="5"/>
      <c r="AC471" s="34"/>
      <c r="AD471" s="34"/>
      <c r="AE471" s="152" t="str">
        <f t="shared" si="91"/>
        <v/>
      </c>
      <c r="AF471" s="53" t="str">
        <f t="shared" ca="1" si="86"/>
        <v>X</v>
      </c>
      <c r="AG471" s="56" t="str">
        <f t="shared" si="90"/>
        <v>미확인</v>
      </c>
      <c r="AH471" s="55"/>
      <c r="AI471" s="39"/>
      <c r="AJ471" s="61"/>
      <c r="AK471" s="181"/>
      <c r="AL471" s="55" t="str">
        <f t="shared" si="87"/>
        <v>O</v>
      </c>
      <c r="AM471" s="47"/>
      <c r="AN471" s="47"/>
      <c r="AO471" s="47"/>
      <c r="AP471" s="44"/>
    </row>
    <row r="472" spans="1:42" ht="18" customHeight="1" x14ac:dyDescent="0.3">
      <c r="A472" s="13">
        <f t="shared" si="83"/>
        <v>0</v>
      </c>
      <c r="B472" s="120">
        <f t="shared" si="84"/>
        <v>1</v>
      </c>
      <c r="C472" s="55" t="str">
        <f t="shared" si="93"/>
        <v>2015.10.31</v>
      </c>
      <c r="D472" s="47" t="str">
        <f>IF(ISBLANK(J472),"",IF(ISBLANK(E472),"07:00 AM","08:00 AM"))</f>
        <v>07:00 AM</v>
      </c>
      <c r="E472" s="172"/>
      <c r="F472" s="177" t="str">
        <f t="shared" ca="1" si="85"/>
        <v>언어분석을 위한 맥락설정 이론: 2015.10.31.(토) 게시예정</v>
      </c>
      <c r="G472" s="26">
        <f t="shared" si="88"/>
        <v>465</v>
      </c>
      <c r="H472" s="29">
        <f t="shared" si="89"/>
        <v>1</v>
      </c>
      <c r="I472" s="18">
        <f>I471+1</f>
        <v>42308</v>
      </c>
      <c r="J472" s="23" t="s">
        <v>2156</v>
      </c>
      <c r="K472" s="23" t="str">
        <f t="shared" si="92"/>
        <v>언어분석을 위한 맥락설정 이론.hwp</v>
      </c>
      <c r="L472" s="32" t="s">
        <v>103</v>
      </c>
      <c r="M472" s="20"/>
      <c r="N472" s="5"/>
      <c r="O472" s="5"/>
      <c r="P472" s="5"/>
      <c r="Q472" s="5"/>
      <c r="R472" s="5"/>
      <c r="S472" s="5"/>
      <c r="T472" s="5"/>
      <c r="U472" s="34"/>
      <c r="V472" s="20"/>
      <c r="W472" s="34"/>
      <c r="X472" s="20"/>
      <c r="Y472" s="5"/>
      <c r="Z472" s="5"/>
      <c r="AA472" s="5"/>
      <c r="AB472" s="5"/>
      <c r="AC472" s="34"/>
      <c r="AD472" s="34"/>
      <c r="AE472" s="152" t="str">
        <f t="shared" si="91"/>
        <v/>
      </c>
      <c r="AF472" s="53" t="str">
        <f t="shared" ca="1" si="86"/>
        <v>X</v>
      </c>
      <c r="AG472" s="56">
        <v>42224</v>
      </c>
      <c r="AH472" s="55" t="s">
        <v>2783</v>
      </c>
      <c r="AI472" s="39"/>
      <c r="AJ472" s="61"/>
      <c r="AK472" s="181"/>
      <c r="AL472" s="55" t="str">
        <f t="shared" si="87"/>
        <v>O</v>
      </c>
      <c r="AM472" s="47"/>
      <c r="AN472" s="47"/>
      <c r="AO472" s="47"/>
      <c r="AP472" s="44"/>
    </row>
    <row r="473" spans="1:42" ht="18" customHeight="1" x14ac:dyDescent="0.3">
      <c r="A473" s="13">
        <f t="shared" si="83"/>
        <v>0</v>
      </c>
      <c r="B473" s="120">
        <f t="shared" si="84"/>
        <v>1</v>
      </c>
      <c r="C473" s="55" t="str">
        <f t="shared" si="93"/>
        <v>2015.10.31</v>
      </c>
      <c r="D473" s="47" t="str">
        <f>IF(ISBLANK(J473),"",IF(ISBLANK(E472),"07:30 AM","08:30 AM"))</f>
        <v>07:30 AM</v>
      </c>
      <c r="E473" s="172"/>
      <c r="F473" s="177" t="str">
        <f t="shared" ca="1" si="85"/>
        <v>어휘기능문법: 2015.10.31.(토) 게시예정</v>
      </c>
      <c r="G473" s="26">
        <f t="shared" si="88"/>
        <v>466</v>
      </c>
      <c r="H473" s="29">
        <f t="shared" si="89"/>
        <v>2</v>
      </c>
      <c r="I473" s="18">
        <f>I472</f>
        <v>42308</v>
      </c>
      <c r="J473" s="23" t="s">
        <v>2157</v>
      </c>
      <c r="K473" s="23" t="str">
        <f t="shared" si="92"/>
        <v>어휘기능문법.hwp</v>
      </c>
      <c r="L473" s="32"/>
      <c r="M473" s="20"/>
      <c r="N473" s="5"/>
      <c r="O473" s="5"/>
      <c r="P473" s="5"/>
      <c r="Q473" s="5"/>
      <c r="R473" s="5" t="s">
        <v>2159</v>
      </c>
      <c r="S473" s="5"/>
      <c r="T473" s="5"/>
      <c r="U473" s="34"/>
      <c r="V473" s="20"/>
      <c r="W473" s="34"/>
      <c r="X473" s="20"/>
      <c r="Y473" s="5"/>
      <c r="Z473" s="5"/>
      <c r="AA473" s="5"/>
      <c r="AB473" s="5"/>
      <c r="AC473" s="34"/>
      <c r="AD473" s="34"/>
      <c r="AE473" s="152" t="str">
        <f t="shared" si="91"/>
        <v/>
      </c>
      <c r="AF473" s="53" t="str">
        <f t="shared" ca="1" si="86"/>
        <v>X</v>
      </c>
      <c r="AG473" s="56" t="str">
        <f t="shared" si="90"/>
        <v>미확인</v>
      </c>
      <c r="AH473" s="55"/>
      <c r="AI473" s="39"/>
      <c r="AJ473" s="61"/>
      <c r="AK473" s="181"/>
      <c r="AL473" s="55" t="str">
        <f t="shared" si="87"/>
        <v>O</v>
      </c>
      <c r="AM473" s="47"/>
      <c r="AN473" s="47"/>
      <c r="AO473" s="47"/>
      <c r="AP473" s="44"/>
    </row>
    <row r="474" spans="1:42" ht="18" customHeight="1" x14ac:dyDescent="0.3">
      <c r="A474" s="13">
        <f t="shared" si="83"/>
        <v>0</v>
      </c>
      <c r="B474" s="120">
        <f t="shared" si="84"/>
        <v>1</v>
      </c>
      <c r="C474" s="55" t="str">
        <f t="shared" si="93"/>
        <v>2015.10.31</v>
      </c>
      <c r="D474" s="47" t="str">
        <f>IF(ISBLANK(J474),"",IF(ISBLANK(E472),"08:00 AM","09:00 AM"))</f>
        <v>08:00 AM</v>
      </c>
      <c r="E474" s="172"/>
      <c r="F474" s="177" t="str">
        <f t="shared" ca="1" si="85"/>
        <v>어제훈서언해: 2015.10.31.(토) 게시예정</v>
      </c>
      <c r="G474" s="26">
        <f t="shared" si="88"/>
        <v>467</v>
      </c>
      <c r="H474" s="29">
        <f t="shared" si="89"/>
        <v>3</v>
      </c>
      <c r="I474" s="18">
        <f>I473</f>
        <v>42308</v>
      </c>
      <c r="J474" s="23" t="s">
        <v>2160</v>
      </c>
      <c r="K474" s="23" t="str">
        <f t="shared" si="92"/>
        <v>어제훈서언해.hwp</v>
      </c>
      <c r="L474" s="32"/>
      <c r="M474" s="20"/>
      <c r="N474" s="5"/>
      <c r="O474" s="5"/>
      <c r="P474" s="5"/>
      <c r="Q474" s="5"/>
      <c r="R474" s="5"/>
      <c r="S474" s="5"/>
      <c r="T474" s="5"/>
      <c r="U474" s="34"/>
      <c r="V474" s="20"/>
      <c r="W474" s="34"/>
      <c r="X474" s="20"/>
      <c r="Y474" s="5"/>
      <c r="Z474" s="5"/>
      <c r="AA474" s="5"/>
      <c r="AB474" s="5"/>
      <c r="AC474" s="34" t="s">
        <v>649</v>
      </c>
      <c r="AD474" s="34"/>
      <c r="AE474" s="152" t="str">
        <f t="shared" si="91"/>
        <v/>
      </c>
      <c r="AF474" s="53" t="str">
        <f t="shared" ca="1" si="86"/>
        <v>X</v>
      </c>
      <c r="AG474" s="56">
        <v>42230</v>
      </c>
      <c r="AH474" s="55" t="s">
        <v>2965</v>
      </c>
      <c r="AI474" s="39">
        <v>42230</v>
      </c>
      <c r="AJ474" s="61" t="s">
        <v>2794</v>
      </c>
      <c r="AK474" s="181"/>
      <c r="AL474" s="55" t="str">
        <f t="shared" si="87"/>
        <v>O</v>
      </c>
      <c r="AM474" s="47"/>
      <c r="AN474" s="47"/>
      <c r="AO474" s="47"/>
      <c r="AP474" s="44"/>
    </row>
    <row r="475" spans="1:42" ht="18" customHeight="1" x14ac:dyDescent="0.3">
      <c r="A475" s="13">
        <f t="shared" si="83"/>
        <v>0</v>
      </c>
      <c r="B475" s="120">
        <f t="shared" si="84"/>
        <v>1</v>
      </c>
      <c r="C475" s="55" t="str">
        <f t="shared" si="93"/>
        <v>2015.10.31</v>
      </c>
      <c r="D475" s="47" t="str">
        <f>IF(ISBLANK(J475),"",IF(ISBLANK(E472),"08:30 AM","09:30 AM"))</f>
        <v>08:30 AM</v>
      </c>
      <c r="E475" s="172"/>
      <c r="F475" s="177" t="str">
        <f t="shared" ca="1" si="85"/>
        <v>어제 백행원: 2015.10.31.(토) 게시예정</v>
      </c>
      <c r="G475" s="26">
        <f t="shared" si="88"/>
        <v>468</v>
      </c>
      <c r="H475" s="29">
        <f t="shared" si="89"/>
        <v>4</v>
      </c>
      <c r="I475" s="18">
        <f>I474</f>
        <v>42308</v>
      </c>
      <c r="J475" s="23" t="s">
        <v>2161</v>
      </c>
      <c r="K475" s="23" t="str">
        <f t="shared" si="92"/>
        <v>어제 백행원.hwp</v>
      </c>
      <c r="L475" s="32"/>
      <c r="M475" s="20"/>
      <c r="N475" s="5"/>
      <c r="O475" s="5"/>
      <c r="P475" s="5"/>
      <c r="Q475" s="5"/>
      <c r="R475" s="5"/>
      <c r="S475" s="5"/>
      <c r="T475" s="5"/>
      <c r="U475" s="34"/>
      <c r="V475" s="20"/>
      <c r="W475" s="34"/>
      <c r="X475" s="20"/>
      <c r="Y475" s="5"/>
      <c r="Z475" s="5"/>
      <c r="AA475" s="5"/>
      <c r="AB475" s="5"/>
      <c r="AC475" s="34" t="s">
        <v>649</v>
      </c>
      <c r="AD475" s="34"/>
      <c r="AE475" s="152" t="str">
        <f t="shared" si="91"/>
        <v/>
      </c>
      <c r="AF475" s="53" t="str">
        <f t="shared" ca="1" si="86"/>
        <v>X</v>
      </c>
      <c r="AG475" s="56">
        <v>42230</v>
      </c>
      <c r="AH475" s="55" t="s">
        <v>2965</v>
      </c>
      <c r="AI475" s="39">
        <v>42230</v>
      </c>
      <c r="AJ475" s="61" t="s">
        <v>2794</v>
      </c>
      <c r="AK475" s="181"/>
      <c r="AL475" s="55" t="str">
        <f t="shared" si="87"/>
        <v>O</v>
      </c>
      <c r="AM475" s="47"/>
      <c r="AN475" s="47"/>
      <c r="AO475" s="47"/>
      <c r="AP475" s="44"/>
    </row>
    <row r="476" spans="1:42" ht="18" customHeight="1" x14ac:dyDescent="0.3">
      <c r="A476" s="13">
        <f t="shared" si="83"/>
        <v>0</v>
      </c>
      <c r="B476" s="120">
        <f t="shared" si="84"/>
        <v>1</v>
      </c>
      <c r="C476" s="55" t="str">
        <f t="shared" si="93"/>
        <v>2015.11.01</v>
      </c>
      <c r="D476" s="47" t="str">
        <f>IF(ISBLANK(J476),"",IF(ISBLANK(E476),"07:00 AM","08:00 AM"))</f>
        <v>08:00 AM</v>
      </c>
      <c r="E476" s="172">
        <v>1</v>
      </c>
      <c r="F476" s="177" t="str">
        <f t="shared" ca="1" si="85"/>
        <v>어제내훈: 2015.11.01.(일) 게시예정</v>
      </c>
      <c r="G476" s="26">
        <f t="shared" si="88"/>
        <v>469</v>
      </c>
      <c r="H476" s="29">
        <f t="shared" si="89"/>
        <v>1</v>
      </c>
      <c r="I476" s="18">
        <f>I475+1</f>
        <v>42309</v>
      </c>
      <c r="J476" s="23" t="s">
        <v>2333</v>
      </c>
      <c r="K476" s="23" t="str">
        <f t="shared" si="92"/>
        <v>어제내훈.hwp</v>
      </c>
      <c r="L476" s="32"/>
      <c r="M476" s="20"/>
      <c r="N476" s="5"/>
      <c r="O476" s="5"/>
      <c r="P476" s="5"/>
      <c r="Q476" s="5"/>
      <c r="R476" s="5"/>
      <c r="S476" s="5"/>
      <c r="T476" s="5"/>
      <c r="U476" s="34"/>
      <c r="V476" s="20"/>
      <c r="W476" s="34"/>
      <c r="X476" s="20"/>
      <c r="Y476" s="5"/>
      <c r="Z476" s="5"/>
      <c r="AA476" s="5"/>
      <c r="AB476" s="5"/>
      <c r="AC476" s="34" t="s">
        <v>649</v>
      </c>
      <c r="AD476" s="34"/>
      <c r="AE476" s="152" t="str">
        <f t="shared" si="91"/>
        <v/>
      </c>
      <c r="AF476" s="53" t="str">
        <f t="shared" ca="1" si="86"/>
        <v>X</v>
      </c>
      <c r="AG476" s="56">
        <v>42230</v>
      </c>
      <c r="AH476" s="55" t="s">
        <v>2965</v>
      </c>
      <c r="AI476" s="39">
        <v>42230</v>
      </c>
      <c r="AJ476" s="61" t="s">
        <v>2794</v>
      </c>
      <c r="AK476" s="181"/>
      <c r="AL476" s="55" t="str">
        <f t="shared" si="87"/>
        <v>O</v>
      </c>
      <c r="AM476" s="47"/>
      <c r="AN476" s="47"/>
      <c r="AO476" s="47"/>
      <c r="AP476" s="44"/>
    </row>
    <row r="477" spans="1:42" s="170" customFormat="1" ht="18" customHeight="1" x14ac:dyDescent="0.3">
      <c r="A477" s="154">
        <f t="shared" si="83"/>
        <v>0</v>
      </c>
      <c r="B477" s="120">
        <f t="shared" si="84"/>
        <v>1</v>
      </c>
      <c r="C477" s="55" t="str">
        <f t="shared" si="93"/>
        <v>2015.11.01</v>
      </c>
      <c r="D477" s="47" t="str">
        <f>IF(ISBLANK(J477),"",IF(ISBLANK(E476),"07:30 AM","08:30 AM"))</f>
        <v>08:30 AM</v>
      </c>
      <c r="E477" s="172"/>
      <c r="F477" s="177" t="str">
        <f t="shared" ca="1" si="85"/>
        <v>어원 관련 논저 목록: 2015.11.01.(일) 게시예정</v>
      </c>
      <c r="G477" s="155">
        <f t="shared" si="88"/>
        <v>470</v>
      </c>
      <c r="H477" s="29">
        <f t="shared" si="89"/>
        <v>2</v>
      </c>
      <c r="I477" s="156">
        <f>I476</f>
        <v>42309</v>
      </c>
      <c r="J477" s="158" t="s">
        <v>2334</v>
      </c>
      <c r="K477" s="158" t="str">
        <f t="shared" si="92"/>
        <v>어원 관련 논저 목록.hwp</v>
      </c>
      <c r="L477" s="159" t="s">
        <v>2141</v>
      </c>
      <c r="M477" s="160"/>
      <c r="N477" s="161"/>
      <c r="O477" s="161"/>
      <c r="P477" s="161"/>
      <c r="Q477" s="161"/>
      <c r="R477" s="161"/>
      <c r="S477" s="161"/>
      <c r="T477" s="161"/>
      <c r="U477" s="162"/>
      <c r="V477" s="160"/>
      <c r="W477" s="162"/>
      <c r="X477" s="160"/>
      <c r="Y477" s="161"/>
      <c r="Z477" s="161"/>
      <c r="AA477" s="161"/>
      <c r="AB477" s="161"/>
      <c r="AC477" s="162"/>
      <c r="AD477" s="162"/>
      <c r="AE477" s="163" t="str">
        <f t="shared" si="91"/>
        <v/>
      </c>
      <c r="AF477" s="164" t="str">
        <f t="shared" ca="1" si="86"/>
        <v>X</v>
      </c>
      <c r="AG477" s="56">
        <v>42230</v>
      </c>
      <c r="AH477" s="55" t="s">
        <v>2953</v>
      </c>
      <c r="AI477" s="166"/>
      <c r="AJ477" s="167"/>
      <c r="AK477" s="184"/>
      <c r="AL477" s="165" t="str">
        <f t="shared" si="87"/>
        <v>O</v>
      </c>
      <c r="AM477" s="168"/>
      <c r="AN477" s="168"/>
      <c r="AO477" s="168"/>
      <c r="AP477" s="169"/>
    </row>
    <row r="478" spans="1:42" ht="18" customHeight="1" x14ac:dyDescent="0.3">
      <c r="A478" s="13">
        <f t="shared" si="83"/>
        <v>0</v>
      </c>
      <c r="B478" s="120">
        <f t="shared" si="84"/>
        <v>1</v>
      </c>
      <c r="C478" s="55" t="str">
        <f t="shared" si="93"/>
        <v>2015.11.01</v>
      </c>
      <c r="D478" s="47" t="str">
        <f>IF(ISBLANK(J478),"",IF(ISBLANK(E476),"08:00 AM","09:00 AM"))</f>
        <v>09:00 AM</v>
      </c>
      <c r="E478" s="172"/>
      <c r="F478" s="177" t="str">
        <f t="shared" ca="1" si="85"/>
        <v>'-어야'의 화용론적 전제 연구: 2015.11.01.(일) 게시예정</v>
      </c>
      <c r="G478" s="26">
        <f t="shared" si="88"/>
        <v>471</v>
      </c>
      <c r="H478" s="29">
        <f t="shared" si="89"/>
        <v>3</v>
      </c>
      <c r="I478" s="18">
        <f>I477</f>
        <v>42309</v>
      </c>
      <c r="J478" s="24" t="s">
        <v>2335</v>
      </c>
      <c r="K478" s="23" t="str">
        <f t="shared" si="92"/>
        <v>'-어야'의 화용론적 전제 연구.hwp</v>
      </c>
      <c r="L478" s="32"/>
      <c r="M478" s="20"/>
      <c r="N478" s="5"/>
      <c r="O478" s="5"/>
      <c r="P478" s="5"/>
      <c r="Q478" s="5"/>
      <c r="R478" s="5"/>
      <c r="S478" s="5"/>
      <c r="T478" s="5"/>
      <c r="U478" s="34" t="s">
        <v>2336</v>
      </c>
      <c r="V478" s="20"/>
      <c r="W478" s="34"/>
      <c r="X478" s="20"/>
      <c r="Y478" s="5"/>
      <c r="Z478" s="5"/>
      <c r="AA478" s="5"/>
      <c r="AB478" s="5"/>
      <c r="AC478" s="34"/>
      <c r="AD478" s="34"/>
      <c r="AE478" s="152" t="str">
        <f t="shared" si="91"/>
        <v/>
      </c>
      <c r="AF478" s="53" t="str">
        <f t="shared" ca="1" si="86"/>
        <v>X</v>
      </c>
      <c r="AG478" s="56" t="str">
        <f t="shared" si="90"/>
        <v>미확인</v>
      </c>
      <c r="AH478" s="55"/>
      <c r="AI478" s="39"/>
      <c r="AJ478" s="61"/>
      <c r="AK478" s="181"/>
      <c r="AL478" s="55" t="str">
        <f t="shared" si="87"/>
        <v>O</v>
      </c>
      <c r="AM478" s="47"/>
      <c r="AN478" s="47"/>
      <c r="AO478" s="47"/>
      <c r="AP478" s="44"/>
    </row>
    <row r="479" spans="1:42" ht="18" customHeight="1" x14ac:dyDescent="0.3">
      <c r="A479" s="13">
        <f t="shared" si="83"/>
        <v>0</v>
      </c>
      <c r="B479" s="120">
        <f t="shared" si="84"/>
        <v>1</v>
      </c>
      <c r="C479" s="55" t="str">
        <f t="shared" si="93"/>
        <v>2015.11.01</v>
      </c>
      <c r="D479" s="47" t="str">
        <f>IF(ISBLANK(J479),"",IF(ISBLANK(E476),"08:30 AM","09:30 AM"))</f>
        <v>09:30 AM</v>
      </c>
      <c r="E479" s="172"/>
      <c r="F479" s="177" t="str">
        <f t="shared" ca="1" si="85"/>
        <v>어문논집 26집: 2015.11.01.(일) 게시예정</v>
      </c>
      <c r="G479" s="26">
        <f t="shared" si="88"/>
        <v>472</v>
      </c>
      <c r="H479" s="29">
        <f t="shared" si="89"/>
        <v>4</v>
      </c>
      <c r="I479" s="18">
        <f>I478</f>
        <v>42309</v>
      </c>
      <c r="J479" s="23" t="s">
        <v>2337</v>
      </c>
      <c r="K479" s="23" t="str">
        <f t="shared" si="92"/>
        <v>어문논집 26집.hwp</v>
      </c>
      <c r="L479" s="32"/>
      <c r="M479" s="20"/>
      <c r="N479" s="5"/>
      <c r="O479" s="5"/>
      <c r="P479" s="5"/>
      <c r="Q479" s="5"/>
      <c r="R479" s="5"/>
      <c r="S479" s="5"/>
      <c r="T479" s="5"/>
      <c r="U479" s="34"/>
      <c r="V479" s="20"/>
      <c r="W479" s="34" t="s">
        <v>2339</v>
      </c>
      <c r="X479" s="20"/>
      <c r="Y479" s="5"/>
      <c r="Z479" s="5"/>
      <c r="AA479" s="5"/>
      <c r="AB479" s="5"/>
      <c r="AC479" s="34"/>
      <c r="AD479" s="34"/>
      <c r="AE479" s="152" t="str">
        <f t="shared" si="91"/>
        <v/>
      </c>
      <c r="AF479" s="53" t="str">
        <f t="shared" ca="1" si="86"/>
        <v>X</v>
      </c>
      <c r="AG479" s="56" t="str">
        <f t="shared" si="90"/>
        <v>미확인</v>
      </c>
      <c r="AH479" s="55"/>
      <c r="AI479" s="39"/>
      <c r="AJ479" s="61"/>
      <c r="AK479" s="181"/>
      <c r="AL479" s="55" t="str">
        <f t="shared" si="87"/>
        <v>O</v>
      </c>
      <c r="AM479" s="47"/>
      <c r="AN479" s="47"/>
      <c r="AO479" s="47"/>
      <c r="AP479" s="44"/>
    </row>
    <row r="480" spans="1:42" ht="18" customHeight="1" x14ac:dyDescent="0.3">
      <c r="A480" s="13">
        <f t="shared" si="83"/>
        <v>0</v>
      </c>
      <c r="B480" s="120">
        <f t="shared" si="84"/>
        <v>1</v>
      </c>
      <c r="C480" s="55" t="str">
        <f t="shared" si="93"/>
        <v>2015.11.02</v>
      </c>
      <c r="D480" s="47" t="str">
        <f>IF(ISBLANK(J480),"",IF(ISBLANK(E480),"07:00 AM","08:00 AM"))</f>
        <v>07:00 AM</v>
      </c>
      <c r="E480" s="172"/>
      <c r="F480" s="177" t="str">
        <f t="shared" ca="1" si="85"/>
        <v>어문 규범 준수 실태 조사: 2015.11.02.(월) 게시예정</v>
      </c>
      <c r="G480" s="26">
        <f t="shared" si="88"/>
        <v>473</v>
      </c>
      <c r="H480" s="29">
        <f t="shared" si="89"/>
        <v>1</v>
      </c>
      <c r="I480" s="18">
        <f>I479+1</f>
        <v>42310</v>
      </c>
      <c r="J480" s="23" t="s">
        <v>2340</v>
      </c>
      <c r="K480" s="23" t="str">
        <f t="shared" si="92"/>
        <v>어문 규범 준수 실태 조사.hwp</v>
      </c>
      <c r="L480" s="32"/>
      <c r="M480" s="20"/>
      <c r="N480" s="5"/>
      <c r="O480" s="5"/>
      <c r="P480" s="5"/>
      <c r="Q480" s="5"/>
      <c r="R480" s="5"/>
      <c r="S480" s="5"/>
      <c r="T480" s="5"/>
      <c r="U480" s="34"/>
      <c r="V480" s="20"/>
      <c r="W480" s="34"/>
      <c r="X480" s="20"/>
      <c r="Y480" s="5"/>
      <c r="Z480" s="5"/>
      <c r="AA480" s="5"/>
      <c r="AB480" s="5"/>
      <c r="AC480" s="34"/>
      <c r="AD480" s="34"/>
      <c r="AE480" s="152" t="str">
        <f t="shared" si="91"/>
        <v/>
      </c>
      <c r="AF480" s="53" t="str">
        <f t="shared" ca="1" si="86"/>
        <v>X</v>
      </c>
      <c r="AG480" s="56" t="str">
        <f t="shared" si="90"/>
        <v>지은이 찾을 수 없음</v>
      </c>
      <c r="AH480" s="55"/>
      <c r="AI480" s="39"/>
      <c r="AJ480" s="61"/>
      <c r="AK480" s="181" t="s">
        <v>2868</v>
      </c>
      <c r="AL480" s="55" t="str">
        <f t="shared" si="87"/>
        <v>O</v>
      </c>
      <c r="AM480" s="47"/>
      <c r="AN480" s="47"/>
      <c r="AO480" s="47"/>
      <c r="AP480" s="44"/>
    </row>
    <row r="481" spans="1:42" ht="18" customHeight="1" x14ac:dyDescent="0.3">
      <c r="A481" s="13">
        <f t="shared" si="83"/>
        <v>0</v>
      </c>
      <c r="B481" s="120">
        <f t="shared" si="84"/>
        <v>1</v>
      </c>
      <c r="C481" s="55" t="str">
        <f t="shared" si="93"/>
        <v>2015.11.02</v>
      </c>
      <c r="D481" s="47" t="str">
        <f>IF(ISBLANK(J481),"",IF(ISBLANK(E480),"07:30 AM","08:30 AM"))</f>
        <v>07:30 AM</v>
      </c>
      <c r="E481" s="172"/>
      <c r="F481" s="177" t="str">
        <f t="shared" ca="1" si="85"/>
        <v>안동 지역어의 종결어미 연구: 2015.11.02.(월) 게시예정</v>
      </c>
      <c r="G481" s="26">
        <f t="shared" si="88"/>
        <v>474</v>
      </c>
      <c r="H481" s="29">
        <f t="shared" si="89"/>
        <v>2</v>
      </c>
      <c r="I481" s="18">
        <f>I480</f>
        <v>42310</v>
      </c>
      <c r="J481" s="23" t="s">
        <v>2341</v>
      </c>
      <c r="K481" s="23" t="str">
        <f t="shared" si="92"/>
        <v>안동 지역어의 종결어미 연구.hwp</v>
      </c>
      <c r="L481" s="32" t="s">
        <v>2343</v>
      </c>
      <c r="M481" s="20"/>
      <c r="N481" s="5"/>
      <c r="O481" s="5"/>
      <c r="P481" s="5"/>
      <c r="Q481" s="5"/>
      <c r="R481" s="5"/>
      <c r="S481" s="5"/>
      <c r="T481" s="5"/>
      <c r="U481" s="34"/>
      <c r="V481" s="20"/>
      <c r="W481" s="34"/>
      <c r="X481" s="20"/>
      <c r="Y481" s="5"/>
      <c r="Z481" s="5"/>
      <c r="AA481" s="5"/>
      <c r="AB481" s="5"/>
      <c r="AC481" s="34"/>
      <c r="AD481" s="34"/>
      <c r="AE481" s="152" t="str">
        <f t="shared" si="91"/>
        <v/>
      </c>
      <c r="AF481" s="53" t="str">
        <f t="shared" ca="1" si="86"/>
        <v>X</v>
      </c>
      <c r="AG481" s="56" t="str">
        <f t="shared" si="90"/>
        <v>미확인</v>
      </c>
      <c r="AH481" s="55"/>
      <c r="AI481" s="39"/>
      <c r="AJ481" s="61"/>
      <c r="AK481" s="181"/>
      <c r="AL481" s="55" t="str">
        <f t="shared" si="87"/>
        <v>O</v>
      </c>
      <c r="AM481" s="47"/>
      <c r="AN481" s="47"/>
      <c r="AO481" s="47"/>
      <c r="AP481" s="44"/>
    </row>
    <row r="482" spans="1:42" ht="18" customHeight="1" x14ac:dyDescent="0.3">
      <c r="A482" s="13">
        <f t="shared" si="83"/>
        <v>0</v>
      </c>
      <c r="B482" s="120">
        <f t="shared" si="84"/>
        <v>1</v>
      </c>
      <c r="C482" s="55" t="str">
        <f t="shared" si="93"/>
        <v>2015.11.02</v>
      </c>
      <c r="D482" s="47" t="str">
        <f>IF(ISBLANK(J482),"",IF(ISBLANK(E480),"08:00 AM","09:00 AM"))</f>
        <v>08:00 AM</v>
      </c>
      <c r="E482" s="172"/>
      <c r="F482" s="177" t="str">
        <f t="shared" ca="1" si="85"/>
        <v>아주낮춤의 종결어미 '-ㄹ다'와 예사낮춤의 '-ㄹ세/-ㄹ시/-시'의 형성과 방언적 발달: 2015.11.02.(월) 게시예정</v>
      </c>
      <c r="G482" s="26">
        <f t="shared" si="88"/>
        <v>475</v>
      </c>
      <c r="H482" s="29">
        <f t="shared" si="89"/>
        <v>3</v>
      </c>
      <c r="I482" s="18">
        <f>I481</f>
        <v>42310</v>
      </c>
      <c r="J482" s="23" t="s">
        <v>2345</v>
      </c>
      <c r="K482" s="23" t="s">
        <v>2344</v>
      </c>
      <c r="L482" s="32"/>
      <c r="M482" s="20"/>
      <c r="N482" s="5"/>
      <c r="O482" s="5"/>
      <c r="P482" s="5"/>
      <c r="Q482" s="5"/>
      <c r="R482" s="5"/>
      <c r="S482" s="5"/>
      <c r="T482" s="5"/>
      <c r="U482" s="34"/>
      <c r="V482" s="20"/>
      <c r="W482" s="34"/>
      <c r="X482" s="20"/>
      <c r="Y482" s="5" t="s">
        <v>2347</v>
      </c>
      <c r="Z482" s="5"/>
      <c r="AA482" s="5"/>
      <c r="AB482" s="5"/>
      <c r="AC482" s="34"/>
      <c r="AD482" s="34"/>
      <c r="AE482" s="152" t="str">
        <f t="shared" si="91"/>
        <v/>
      </c>
      <c r="AF482" s="53" t="str">
        <f t="shared" ca="1" si="86"/>
        <v>X</v>
      </c>
      <c r="AG482" s="56" t="str">
        <f t="shared" si="90"/>
        <v>미확인</v>
      </c>
      <c r="AH482" s="55"/>
      <c r="AI482" s="39"/>
      <c r="AJ482" s="61"/>
      <c r="AK482" s="181"/>
      <c r="AL482" s="55" t="str">
        <f t="shared" si="87"/>
        <v>O</v>
      </c>
      <c r="AM482" s="47"/>
      <c r="AN482" s="47"/>
      <c r="AO482" s="47"/>
      <c r="AP482" s="44"/>
    </row>
    <row r="483" spans="1:42" ht="18" customHeight="1" x14ac:dyDescent="0.3">
      <c r="A483" s="13">
        <f t="shared" si="83"/>
        <v>0</v>
      </c>
      <c r="B483" s="120">
        <f t="shared" si="84"/>
        <v>1</v>
      </c>
      <c r="C483" s="55" t="str">
        <f t="shared" si="93"/>
        <v>2015.11.02</v>
      </c>
      <c r="D483" s="47" t="str">
        <f>IF(ISBLANK(J483),"",IF(ISBLANK(E480),"08:30 AM","09:30 AM"))</f>
        <v>08:30 AM</v>
      </c>
      <c r="E483" s="172"/>
      <c r="F483" s="177" t="str">
        <f t="shared" ca="1" si="85"/>
        <v>불설아미타경: 2015.11.02.(월) 게시예정</v>
      </c>
      <c r="G483" s="26">
        <f t="shared" si="88"/>
        <v>476</v>
      </c>
      <c r="H483" s="29">
        <f t="shared" si="89"/>
        <v>4</v>
      </c>
      <c r="I483" s="18">
        <f>I482</f>
        <v>42310</v>
      </c>
      <c r="J483" s="23" t="s">
        <v>2348</v>
      </c>
      <c r="K483" s="23" t="str">
        <f>IF(ISBLANK(J483),"",CONCATENATE(J483,".hwp"))</f>
        <v>불설아미타경.hwp</v>
      </c>
      <c r="L483" s="32"/>
      <c r="M483" s="20"/>
      <c r="N483" s="5"/>
      <c r="O483" s="5"/>
      <c r="P483" s="5"/>
      <c r="Q483" s="5"/>
      <c r="R483" s="5"/>
      <c r="S483" s="5"/>
      <c r="T483" s="5"/>
      <c r="U483" s="34"/>
      <c r="V483" s="20"/>
      <c r="W483" s="34"/>
      <c r="X483" s="20"/>
      <c r="Y483" s="5" t="s">
        <v>2350</v>
      </c>
      <c r="Z483" s="5"/>
      <c r="AA483" s="5"/>
      <c r="AB483" s="5"/>
      <c r="AC483" s="34"/>
      <c r="AD483" s="34"/>
      <c r="AE483" s="152" t="str">
        <f t="shared" si="91"/>
        <v/>
      </c>
      <c r="AF483" s="53" t="str">
        <f t="shared" ca="1" si="86"/>
        <v>X</v>
      </c>
      <c r="AG483" s="56" t="str">
        <f t="shared" si="90"/>
        <v>미확인</v>
      </c>
      <c r="AH483" s="55"/>
      <c r="AI483" s="39"/>
      <c r="AJ483" s="61"/>
      <c r="AK483" s="181"/>
      <c r="AL483" s="55" t="str">
        <f t="shared" si="87"/>
        <v>O</v>
      </c>
      <c r="AM483" s="47"/>
      <c r="AN483" s="47"/>
      <c r="AO483" s="47"/>
      <c r="AP483" s="44"/>
    </row>
    <row r="484" spans="1:42" ht="18" customHeight="1" x14ac:dyDescent="0.3">
      <c r="A484" s="13">
        <f t="shared" si="83"/>
        <v>0</v>
      </c>
      <c r="B484" s="120">
        <f t="shared" si="84"/>
        <v>1</v>
      </c>
      <c r="C484" s="55" t="str">
        <f t="shared" si="93"/>
        <v>2015.11.03</v>
      </c>
      <c r="D484" s="47" t="str">
        <f>IF(ISBLANK(J484),"",IF(ISBLANK(E484),"07:00 AM","08:00 AM"))</f>
        <v>07:00 AM</v>
      </c>
      <c r="E484" s="172"/>
      <c r="F484" s="177" t="str">
        <f t="shared" ca="1" si="85"/>
        <v>'아리랑'과 '아라리'의 말밑: 2015.11.03.(화) 게시예정</v>
      </c>
      <c r="G484" s="26">
        <f t="shared" si="88"/>
        <v>477</v>
      </c>
      <c r="H484" s="29">
        <f t="shared" si="89"/>
        <v>1</v>
      </c>
      <c r="I484" s="18">
        <f>I483+1</f>
        <v>42311</v>
      </c>
      <c r="J484" s="24" t="s">
        <v>2351</v>
      </c>
      <c r="K484" s="23" t="str">
        <f>IF(ISBLANK(J484),"",CONCATENATE(J484,".hwp"))</f>
        <v>'아리랑'과 '아라리'의 말밑.hwp</v>
      </c>
      <c r="L484" s="32"/>
      <c r="M484" s="20"/>
      <c r="N484" s="5"/>
      <c r="O484" s="5"/>
      <c r="P484" s="5"/>
      <c r="Q484" s="5"/>
      <c r="R484" s="5"/>
      <c r="S484" s="5"/>
      <c r="T484" s="5"/>
      <c r="U484" s="34" t="s">
        <v>2353</v>
      </c>
      <c r="V484" s="20"/>
      <c r="W484" s="34"/>
      <c r="X484" s="20"/>
      <c r="Y484" s="5"/>
      <c r="Z484" s="5"/>
      <c r="AA484" s="5"/>
      <c r="AB484" s="5"/>
      <c r="AC484" s="34"/>
      <c r="AD484" s="34"/>
      <c r="AE484" s="152" t="str">
        <f t="shared" si="91"/>
        <v/>
      </c>
      <c r="AF484" s="53" t="str">
        <f t="shared" ca="1" si="86"/>
        <v>X</v>
      </c>
      <c r="AG484" s="56" t="str">
        <f t="shared" si="90"/>
        <v>미확인</v>
      </c>
      <c r="AH484" s="55"/>
      <c r="AI484" s="39"/>
      <c r="AJ484" s="61"/>
      <c r="AK484" s="181"/>
      <c r="AL484" s="55" t="str">
        <f t="shared" si="87"/>
        <v>O</v>
      </c>
      <c r="AM484" s="47"/>
      <c r="AN484" s="47"/>
      <c r="AO484" s="47"/>
      <c r="AP484" s="44"/>
    </row>
    <row r="485" spans="1:42" ht="18" customHeight="1" x14ac:dyDescent="0.3">
      <c r="A485" s="13">
        <f t="shared" si="83"/>
        <v>0</v>
      </c>
      <c r="B485" s="120">
        <f t="shared" si="84"/>
        <v>1</v>
      </c>
      <c r="C485" s="55" t="str">
        <f t="shared" si="93"/>
        <v>2015.11.03</v>
      </c>
      <c r="D485" s="47" t="str">
        <f>IF(ISBLANK(J485),"",IF(ISBLANK(E484),"07:30 AM","08:30 AM"))</f>
        <v>07:30 AM</v>
      </c>
      <c r="E485" s="172"/>
      <c r="F485" s="177" t="str">
        <f t="shared" ca="1" si="85"/>
        <v>아름다움 없는 아름다움 예찬 강화: 2015.11.03.(화) 게시예정</v>
      </c>
      <c r="G485" s="26">
        <f t="shared" si="88"/>
        <v>478</v>
      </c>
      <c r="H485" s="29">
        <f t="shared" si="89"/>
        <v>2</v>
      </c>
      <c r="I485" s="18">
        <f>I484</f>
        <v>42311</v>
      </c>
      <c r="J485" s="23" t="s">
        <v>2354</v>
      </c>
      <c r="K485" s="23" t="str">
        <f>IF(ISBLANK(J485),"",CONCATENATE(J485,".hwp"))</f>
        <v>아름다움 없는 아름다움 예찬 강화.hwp</v>
      </c>
      <c r="L485" s="32"/>
      <c r="M485" s="20"/>
      <c r="N485" s="5"/>
      <c r="O485" s="5"/>
      <c r="P485" s="5"/>
      <c r="Q485" s="5"/>
      <c r="R485" s="5"/>
      <c r="S485" s="5"/>
      <c r="T485" s="5"/>
      <c r="U485" s="34"/>
      <c r="V485" s="20"/>
      <c r="W485" s="34" t="s">
        <v>2355</v>
      </c>
      <c r="X485" s="20"/>
      <c r="Y485" s="5"/>
      <c r="Z485" s="5"/>
      <c r="AA485" s="5"/>
      <c r="AB485" s="5"/>
      <c r="AC485" s="34"/>
      <c r="AD485" s="34"/>
      <c r="AE485" s="152" t="str">
        <f t="shared" si="91"/>
        <v/>
      </c>
      <c r="AF485" s="53" t="str">
        <f t="shared" ca="1" si="86"/>
        <v>X</v>
      </c>
      <c r="AG485" s="56" t="str">
        <f t="shared" si="90"/>
        <v>미확인</v>
      </c>
      <c r="AH485" s="55"/>
      <c r="AI485" s="39"/>
      <c r="AJ485" s="61"/>
      <c r="AK485" s="181"/>
      <c r="AL485" s="55" t="str">
        <f t="shared" si="87"/>
        <v>O</v>
      </c>
      <c r="AM485" s="47"/>
      <c r="AN485" s="47"/>
      <c r="AO485" s="47"/>
      <c r="AP485" s="44"/>
    </row>
    <row r="486" spans="1:42" ht="18" customHeight="1" x14ac:dyDescent="0.3">
      <c r="A486" s="13">
        <f t="shared" si="83"/>
        <v>0</v>
      </c>
      <c r="B486" s="120">
        <f t="shared" si="84"/>
        <v>1</v>
      </c>
      <c r="C486" s="55" t="str">
        <f t="shared" si="93"/>
        <v>2015.11.03</v>
      </c>
      <c r="D486" s="47" t="str">
        <f>IF(ISBLANK(J486),"",IF(ISBLANK(E484),"08:00 AM","09:00 AM"))</f>
        <v>08:00 AM</v>
      </c>
      <c r="E486" s="172"/>
      <c r="F486" s="177" t="str">
        <f t="shared" ca="1" si="85"/>
        <v>아름다운 손짓 수화: 2015.11.03.(화) 게시예정</v>
      </c>
      <c r="G486" s="26">
        <f t="shared" si="88"/>
        <v>479</v>
      </c>
      <c r="H486" s="29">
        <f t="shared" si="89"/>
        <v>3</v>
      </c>
      <c r="I486" s="18">
        <f>I485</f>
        <v>42311</v>
      </c>
      <c r="J486" s="23" t="s">
        <v>2356</v>
      </c>
      <c r="K486" s="23" t="str">
        <f>IF(ISBLANK(J486),"",CONCATENATE(J486,".hwp"))</f>
        <v>아름다운 손짓 수화.hwp</v>
      </c>
      <c r="L486" s="32" t="s">
        <v>2358</v>
      </c>
      <c r="M486" s="20"/>
      <c r="N486" s="5"/>
      <c r="O486" s="5"/>
      <c r="P486" s="5"/>
      <c r="Q486" s="5"/>
      <c r="R486" s="5"/>
      <c r="S486" s="5"/>
      <c r="T486" s="5"/>
      <c r="U486" s="34"/>
      <c r="V486" s="20"/>
      <c r="W486" s="34"/>
      <c r="X486" s="20"/>
      <c r="Y486" s="5"/>
      <c r="Z486" s="5"/>
      <c r="AA486" s="5"/>
      <c r="AB486" s="5"/>
      <c r="AC486" s="34"/>
      <c r="AD486" s="34"/>
      <c r="AE486" s="152" t="str">
        <f t="shared" si="91"/>
        <v/>
      </c>
      <c r="AF486" s="53" t="str">
        <f t="shared" ca="1" si="86"/>
        <v>X</v>
      </c>
      <c r="AG486" s="56" t="str">
        <f t="shared" si="90"/>
        <v>미확인</v>
      </c>
      <c r="AH486" s="55"/>
      <c r="AI486" s="39"/>
      <c r="AJ486" s="61"/>
      <c r="AK486" s="181"/>
      <c r="AL486" s="55" t="str">
        <f t="shared" si="87"/>
        <v>O</v>
      </c>
      <c r="AM486" s="47"/>
      <c r="AN486" s="47"/>
      <c r="AO486" s="47"/>
      <c r="AP486" s="44"/>
    </row>
    <row r="487" spans="1:42" ht="18" customHeight="1" x14ac:dyDescent="0.3">
      <c r="A487" s="13">
        <f t="shared" si="83"/>
        <v>0</v>
      </c>
      <c r="B487" s="120">
        <f t="shared" si="84"/>
        <v>1</v>
      </c>
      <c r="C487" s="55" t="str">
        <f t="shared" si="93"/>
        <v>2015.11.03</v>
      </c>
      <c r="D487" s="47" t="str">
        <f>IF(ISBLANK(J487),"",IF(ISBLANK(E484),"08:30 AM","09:30 AM"))</f>
        <v>08:30 AM</v>
      </c>
      <c r="E487" s="172"/>
      <c r="F487" s="177" t="str">
        <f t="shared" ca="1" si="85"/>
        <v>아름다운 (사랑의) 글 모음: 2015.11.03.(화) 게시예정</v>
      </c>
      <c r="G487" s="26">
        <f t="shared" si="88"/>
        <v>480</v>
      </c>
      <c r="H487" s="29">
        <f t="shared" si="89"/>
        <v>4</v>
      </c>
      <c r="I487" s="18">
        <f>I486</f>
        <v>42311</v>
      </c>
      <c r="J487" s="23" t="s">
        <v>2359</v>
      </c>
      <c r="K487" s="23" t="s">
        <v>2360</v>
      </c>
      <c r="L487" s="32"/>
      <c r="M487" s="20"/>
      <c r="N487" s="5"/>
      <c r="O487" s="5"/>
      <c r="P487" s="5"/>
      <c r="Q487" s="5"/>
      <c r="R487" s="5"/>
      <c r="S487" s="5"/>
      <c r="T487" s="5"/>
      <c r="U487" s="34"/>
      <c r="V487" s="20"/>
      <c r="W487" s="34"/>
      <c r="X487" s="20"/>
      <c r="Y487" s="5"/>
      <c r="Z487" s="5"/>
      <c r="AA487" s="5"/>
      <c r="AB487" s="5"/>
      <c r="AC487" s="34"/>
      <c r="AD487" s="34"/>
      <c r="AE487" s="152" t="str">
        <f t="shared" si="91"/>
        <v/>
      </c>
      <c r="AF487" s="53" t="str">
        <f t="shared" ca="1" si="86"/>
        <v>X</v>
      </c>
      <c r="AG487" s="56" t="str">
        <f t="shared" si="90"/>
        <v>지은이 찾을 수 없음</v>
      </c>
      <c r="AH487" s="55"/>
      <c r="AI487" s="39"/>
      <c r="AJ487" s="61"/>
      <c r="AK487" s="181"/>
      <c r="AL487" s="55" t="str">
        <f t="shared" si="87"/>
        <v>O</v>
      </c>
      <c r="AM487" s="47"/>
      <c r="AN487" s="47"/>
      <c r="AO487" s="47"/>
      <c r="AP487" s="44"/>
    </row>
    <row r="488" spans="1:42" ht="18" customHeight="1" x14ac:dyDescent="0.3">
      <c r="A488" s="13">
        <f t="shared" si="83"/>
        <v>0</v>
      </c>
      <c r="B488" s="120">
        <f t="shared" si="84"/>
        <v>1</v>
      </c>
      <c r="C488" s="55" t="str">
        <f t="shared" si="93"/>
        <v>2015.11.04</v>
      </c>
      <c r="D488" s="47" t="str">
        <f>IF(ISBLANK(J488),"",IF(ISBLANK(E488),"07:00 AM","08:00 AM"))</f>
        <v>08:00 AM</v>
      </c>
      <c r="E488" s="172">
        <v>1</v>
      </c>
      <c r="F488" s="177" t="str">
        <f t="shared" ca="1" si="85"/>
        <v>씨알의 말로 씨알의 문화를!: 2015.11.04.(수) 게시예정</v>
      </c>
      <c r="G488" s="26">
        <f t="shared" si="88"/>
        <v>481</v>
      </c>
      <c r="H488" s="29">
        <f t="shared" si="89"/>
        <v>1</v>
      </c>
      <c r="I488" s="18">
        <f>I487+1</f>
        <v>42312</v>
      </c>
      <c r="J488" s="23" t="s">
        <v>2362</v>
      </c>
      <c r="K488" s="23" t="s">
        <v>2361</v>
      </c>
      <c r="L488" s="32"/>
      <c r="M488" s="20"/>
      <c r="N488" s="5"/>
      <c r="O488" s="5"/>
      <c r="P488" s="5"/>
      <c r="Q488" s="5"/>
      <c r="R488" s="5"/>
      <c r="S488" s="5"/>
      <c r="T488" s="5"/>
      <c r="U488" s="34"/>
      <c r="V488" s="20"/>
      <c r="W488" s="34"/>
      <c r="X488" s="20"/>
      <c r="Y488" s="5"/>
      <c r="Z488" s="5"/>
      <c r="AA488" s="5"/>
      <c r="AB488" s="5"/>
      <c r="AC488" s="34" t="s">
        <v>2364</v>
      </c>
      <c r="AD488" s="34"/>
      <c r="AE488" s="152" t="str">
        <f t="shared" si="91"/>
        <v/>
      </c>
      <c r="AF488" s="53" t="str">
        <f t="shared" ca="1" si="86"/>
        <v>X</v>
      </c>
      <c r="AG488" s="56" t="str">
        <f t="shared" si="90"/>
        <v>미확인</v>
      </c>
      <c r="AH488" s="55"/>
      <c r="AI488" s="39"/>
      <c r="AJ488" s="61"/>
      <c r="AK488" s="181"/>
      <c r="AL488" s="55" t="str">
        <f t="shared" si="87"/>
        <v>O</v>
      </c>
      <c r="AM488" s="47"/>
      <c r="AN488" s="47"/>
      <c r="AO488" s="47"/>
      <c r="AP488" s="44"/>
    </row>
    <row r="489" spans="1:42" ht="18" customHeight="1" x14ac:dyDescent="0.3">
      <c r="A489" s="13">
        <f t="shared" si="83"/>
        <v>0</v>
      </c>
      <c r="B489" s="120">
        <f t="shared" si="84"/>
        <v>1</v>
      </c>
      <c r="C489" s="55" t="str">
        <f t="shared" si="93"/>
        <v>2015.11.04</v>
      </c>
      <c r="D489" s="47" t="str">
        <f>IF(ISBLANK(J489),"",IF(ISBLANK(E488),"07:30 AM","08:30 AM"))</f>
        <v>08:30 AM</v>
      </c>
      <c r="E489" s="172"/>
      <c r="F489" s="177" t="str">
        <f t="shared" ca="1" si="85"/>
        <v>심청전 상, 하: 2015.11.04.(수) 게시예정</v>
      </c>
      <c r="G489" s="26">
        <f t="shared" si="88"/>
        <v>482</v>
      </c>
      <c r="H489" s="29">
        <f t="shared" si="89"/>
        <v>2</v>
      </c>
      <c r="I489" s="18">
        <f>I488</f>
        <v>42312</v>
      </c>
      <c r="J489" s="23" t="s">
        <v>2365</v>
      </c>
      <c r="K489" s="23" t="str">
        <f>IF(ISBLANK(J489),"",CONCATENATE(J489,".hwp"))</f>
        <v>심청전 상, 하.hwp</v>
      </c>
      <c r="L489" s="32"/>
      <c r="M489" s="20"/>
      <c r="N489" s="5"/>
      <c r="O489" s="5"/>
      <c r="P489" s="5"/>
      <c r="Q489" s="5"/>
      <c r="R489" s="5"/>
      <c r="S489" s="5"/>
      <c r="T489" s="5"/>
      <c r="U489" s="34"/>
      <c r="V489" s="20"/>
      <c r="W489" s="34"/>
      <c r="X489" s="20"/>
      <c r="Y489" s="5"/>
      <c r="Z489" s="5"/>
      <c r="AA489" s="5"/>
      <c r="AB489" s="5"/>
      <c r="AC489" s="34" t="s">
        <v>649</v>
      </c>
      <c r="AD489" s="34"/>
      <c r="AE489" s="152" t="str">
        <f t="shared" si="91"/>
        <v/>
      </c>
      <c r="AF489" s="53" t="str">
        <f t="shared" ca="1" si="86"/>
        <v>X</v>
      </c>
      <c r="AG489" s="56">
        <v>42230</v>
      </c>
      <c r="AH489" s="55" t="s">
        <v>2965</v>
      </c>
      <c r="AI489" s="39">
        <v>42230</v>
      </c>
      <c r="AJ489" s="61" t="s">
        <v>2794</v>
      </c>
      <c r="AK489" s="181"/>
      <c r="AL489" s="55" t="str">
        <f t="shared" si="87"/>
        <v>O</v>
      </c>
      <c r="AM489" s="47"/>
      <c r="AN489" s="47"/>
      <c r="AO489" s="47"/>
      <c r="AP489" s="44"/>
    </row>
    <row r="490" spans="1:42" ht="18" customHeight="1" x14ac:dyDescent="0.3">
      <c r="A490" s="13">
        <f t="shared" si="83"/>
        <v>0</v>
      </c>
      <c r="B490" s="120">
        <f t="shared" si="84"/>
        <v>1</v>
      </c>
      <c r="C490" s="55" t="str">
        <f t="shared" si="93"/>
        <v>2015.11.04</v>
      </c>
      <c r="D490" s="47" t="str">
        <f>IF(ISBLANK(J490),"",IF(ISBLANK(E488),"08:00 AM","09:00 AM"))</f>
        <v>09:00 AM</v>
      </c>
      <c r="E490" s="172"/>
      <c r="F490" s="177" t="str">
        <f t="shared" ca="1" si="85"/>
        <v>단동치기 십계훈: 2015.11.04.(수) 게시예정</v>
      </c>
      <c r="G490" s="26">
        <f t="shared" si="88"/>
        <v>483</v>
      </c>
      <c r="H490" s="29">
        <f t="shared" si="89"/>
        <v>3</v>
      </c>
      <c r="I490" s="18">
        <f>I489</f>
        <v>42312</v>
      </c>
      <c r="J490" s="23" t="s">
        <v>2367</v>
      </c>
      <c r="K490" s="23" t="str">
        <f>IF(ISBLANK(J490),"",CONCATENATE(J490,".hwp"))</f>
        <v>단동치기 십계훈.hwp</v>
      </c>
      <c r="L490" s="32"/>
      <c r="M490" s="20"/>
      <c r="N490" s="5"/>
      <c r="O490" s="5"/>
      <c r="P490" s="5"/>
      <c r="Q490" s="5"/>
      <c r="R490" s="5"/>
      <c r="S490" s="5"/>
      <c r="T490" s="213" t="str">
        <f>AK490</f>
        <v>송영상</v>
      </c>
      <c r="U490" s="34"/>
      <c r="V490" s="20"/>
      <c r="W490" s="34"/>
      <c r="X490" s="20"/>
      <c r="Y490" s="5"/>
      <c r="Z490" s="5"/>
      <c r="AA490" s="5"/>
      <c r="AB490" s="5"/>
      <c r="AC490" s="34"/>
      <c r="AD490" s="34"/>
      <c r="AE490" s="152" t="str">
        <f t="shared" si="91"/>
        <v/>
      </c>
      <c r="AF490" s="53" t="str">
        <f t="shared" ca="1" si="86"/>
        <v>X</v>
      </c>
      <c r="AG490" s="56" t="str">
        <f t="shared" si="90"/>
        <v>미확인</v>
      </c>
      <c r="AH490" s="55"/>
      <c r="AI490" s="39"/>
      <c r="AJ490" s="61"/>
      <c r="AK490" s="181" t="s">
        <v>2866</v>
      </c>
      <c r="AL490" s="55" t="str">
        <f t="shared" si="87"/>
        <v>O</v>
      </c>
      <c r="AM490" s="47"/>
      <c r="AN490" s="47"/>
      <c r="AO490" s="47"/>
      <c r="AP490" s="44"/>
    </row>
    <row r="491" spans="1:42" ht="18" customHeight="1" x14ac:dyDescent="0.3">
      <c r="A491" s="13">
        <f t="shared" si="83"/>
        <v>0</v>
      </c>
      <c r="B491" s="120">
        <f t="shared" si="84"/>
        <v>1</v>
      </c>
      <c r="C491" s="55" t="str">
        <f t="shared" si="93"/>
        <v>2015.11.04</v>
      </c>
      <c r="D491" s="47" t="str">
        <f>IF(ISBLANK(J491),"",IF(ISBLANK(E488),"08:30 AM","09:30 AM"))</f>
        <v>09:30 AM</v>
      </c>
      <c r="E491" s="172"/>
      <c r="F491" s="177" t="str">
        <f t="shared" ca="1" si="85"/>
        <v>실험음성학[보조 자료]: 2015.11.04.(수) 게시예정</v>
      </c>
      <c r="G491" s="26">
        <f t="shared" si="88"/>
        <v>484</v>
      </c>
      <c r="H491" s="29">
        <f t="shared" si="89"/>
        <v>4</v>
      </c>
      <c r="I491" s="18">
        <f>I490</f>
        <v>42312</v>
      </c>
      <c r="J491" s="23" t="s">
        <v>2368</v>
      </c>
      <c r="K491" s="23" t="str">
        <f>IF(ISBLANK(J491),"",CONCATENATE(J491,".hwp"))</f>
        <v>실험음성학[보조 자료].hwp</v>
      </c>
      <c r="L491" s="32"/>
      <c r="M491" s="20"/>
      <c r="N491" s="5"/>
      <c r="O491" s="5"/>
      <c r="P491" s="5"/>
      <c r="Q491" s="5"/>
      <c r="R491" s="5"/>
      <c r="S491" s="5"/>
      <c r="T491" s="5"/>
      <c r="U491" s="34"/>
      <c r="V491" s="20"/>
      <c r="W491" s="34" t="s">
        <v>2298</v>
      </c>
      <c r="X491" s="20"/>
      <c r="Y491" s="5"/>
      <c r="Z491" s="5"/>
      <c r="AA491" s="5"/>
      <c r="AB491" s="5"/>
      <c r="AC491" s="34"/>
      <c r="AD491" s="34"/>
      <c r="AE491" s="152" t="str">
        <f t="shared" si="91"/>
        <v/>
      </c>
      <c r="AF491" s="53" t="str">
        <f t="shared" ca="1" si="86"/>
        <v>X</v>
      </c>
      <c r="AG491" s="56" t="str">
        <f t="shared" si="90"/>
        <v>미확인</v>
      </c>
      <c r="AH491" s="55"/>
      <c r="AI491" s="39"/>
      <c r="AJ491" s="61"/>
      <c r="AK491" s="181"/>
      <c r="AL491" s="55" t="str">
        <f t="shared" si="87"/>
        <v>O</v>
      </c>
      <c r="AM491" s="47"/>
      <c r="AN491" s="47"/>
      <c r="AO491" s="47"/>
      <c r="AP491" s="44"/>
    </row>
    <row r="492" spans="1:42" ht="18" customHeight="1" x14ac:dyDescent="0.3">
      <c r="A492" s="13">
        <f t="shared" si="83"/>
        <v>0</v>
      </c>
      <c r="B492" s="120">
        <f t="shared" si="84"/>
        <v>1</v>
      </c>
      <c r="C492" s="55" t="str">
        <f t="shared" si="93"/>
        <v>2015.11.05</v>
      </c>
      <c r="D492" s="47" t="str">
        <f>IF(ISBLANK(J492),"",IF(ISBLANK(E492),"07:00 AM","08:00 AM"))</f>
        <v>08:00 AM</v>
      </c>
      <c r="E492" s="172">
        <v>1</v>
      </c>
      <c r="F492" s="177" t="str">
        <f t="shared" ca="1" si="85"/>
        <v>실험음성학: 2015.11.05.(목) 게시예정</v>
      </c>
      <c r="G492" s="26">
        <f t="shared" si="88"/>
        <v>485</v>
      </c>
      <c r="H492" s="29">
        <f t="shared" si="89"/>
        <v>1</v>
      </c>
      <c r="I492" s="18">
        <f>I491+1</f>
        <v>42313</v>
      </c>
      <c r="J492" s="23" t="s">
        <v>2366</v>
      </c>
      <c r="K492" s="23" t="str">
        <f>IF(ISBLANK(J492),"",CONCATENATE(J492,".hwp"))</f>
        <v>실험음성학.hwp</v>
      </c>
      <c r="L492" s="32"/>
      <c r="M492" s="20"/>
      <c r="N492" s="5"/>
      <c r="O492" s="5"/>
      <c r="P492" s="5"/>
      <c r="Q492" s="5"/>
      <c r="R492" s="5"/>
      <c r="S492" s="5"/>
      <c r="T492" s="5"/>
      <c r="U492" s="34"/>
      <c r="V492" s="20"/>
      <c r="W492" s="34" t="s">
        <v>2298</v>
      </c>
      <c r="X492" s="20"/>
      <c r="Y492" s="5"/>
      <c r="Z492" s="5"/>
      <c r="AA492" s="5"/>
      <c r="AB492" s="5"/>
      <c r="AC492" s="34"/>
      <c r="AD492" s="34"/>
      <c r="AE492" s="152" t="str">
        <f t="shared" si="91"/>
        <v/>
      </c>
      <c r="AF492" s="53" t="str">
        <f t="shared" ca="1" si="86"/>
        <v>X</v>
      </c>
      <c r="AG492" s="56" t="str">
        <f t="shared" si="90"/>
        <v>미확인</v>
      </c>
      <c r="AH492" s="55"/>
      <c r="AI492" s="39"/>
      <c r="AJ492" s="61"/>
      <c r="AK492" s="181"/>
      <c r="AL492" s="55" t="str">
        <f t="shared" si="87"/>
        <v>O</v>
      </c>
      <c r="AM492" s="47"/>
      <c r="AN492" s="47"/>
      <c r="AO492" s="47"/>
      <c r="AP492" s="44"/>
    </row>
    <row r="493" spans="1:42" ht="18" customHeight="1" x14ac:dyDescent="0.3">
      <c r="A493" s="13">
        <f t="shared" si="83"/>
        <v>0</v>
      </c>
      <c r="B493" s="120">
        <f t="shared" si="84"/>
        <v>1</v>
      </c>
      <c r="C493" s="55" t="str">
        <f t="shared" si="93"/>
        <v>2015.11.05</v>
      </c>
      <c r="D493" s="47" t="str">
        <f>IF(ISBLANK(J493),"",IF(ISBLANK(E492),"07:30 AM","08:30 AM"))</f>
        <v>08:30 AM</v>
      </c>
      <c r="E493" s="172"/>
      <c r="F493" s="177" t="str">
        <f t="shared" ca="1" si="85"/>
        <v>신문 기사문 작성법: 2015.11.05.(목) 게시예정</v>
      </c>
      <c r="G493" s="26">
        <f t="shared" si="88"/>
        <v>486</v>
      </c>
      <c r="H493" s="29">
        <f t="shared" si="89"/>
        <v>2</v>
      </c>
      <c r="I493" s="18">
        <f>I492</f>
        <v>42313</v>
      </c>
      <c r="J493" s="23" t="s">
        <v>2369</v>
      </c>
      <c r="K493" s="23" t="str">
        <f>IF(ISBLANK(J493),"",CONCATENATE(J493,".hwp"))</f>
        <v>신문 기사문 작성법.hwp</v>
      </c>
      <c r="L493" s="32"/>
      <c r="M493" s="20"/>
      <c r="N493" s="5"/>
      <c r="O493" s="5"/>
      <c r="P493" s="5"/>
      <c r="Q493" s="5"/>
      <c r="R493" s="5"/>
      <c r="S493" s="5"/>
      <c r="T493" s="5"/>
      <c r="U493" s="34" t="s">
        <v>2370</v>
      </c>
      <c r="V493" s="20"/>
      <c r="W493" s="34"/>
      <c r="X493" s="20"/>
      <c r="Y493" s="5"/>
      <c r="Z493" s="5"/>
      <c r="AA493" s="5"/>
      <c r="AB493" s="5"/>
      <c r="AC493" s="34"/>
      <c r="AD493" s="34"/>
      <c r="AE493" s="152" t="str">
        <f t="shared" si="91"/>
        <v/>
      </c>
      <c r="AF493" s="53" t="str">
        <f t="shared" ca="1" si="86"/>
        <v>X</v>
      </c>
      <c r="AG493" s="56">
        <v>42230</v>
      </c>
      <c r="AH493" s="55" t="s">
        <v>2980</v>
      </c>
      <c r="AI493" s="39"/>
      <c r="AJ493" s="61"/>
      <c r="AK493" s="181"/>
      <c r="AL493" s="55" t="str">
        <f t="shared" si="87"/>
        <v>O</v>
      </c>
      <c r="AM493" s="47"/>
      <c r="AN493" s="47"/>
      <c r="AO493" s="47"/>
      <c r="AP493" s="44"/>
    </row>
    <row r="494" spans="1:42" ht="18" customHeight="1" x14ac:dyDescent="0.3">
      <c r="A494" s="13">
        <f t="shared" si="83"/>
        <v>0</v>
      </c>
      <c r="B494" s="120">
        <f t="shared" si="84"/>
        <v>1</v>
      </c>
      <c r="C494" s="55" t="str">
        <f t="shared" si="93"/>
        <v>2015.11.05</v>
      </c>
      <c r="D494" s="47" t="str">
        <f>IF(ISBLANK(J494),"",IF(ISBLANK(E492),"08:00 AM","09:00 AM"))</f>
        <v>09:00 AM</v>
      </c>
      <c r="E494" s="172"/>
      <c r="F494" s="177" t="str">
        <f t="shared" ca="1" si="85"/>
        <v>신대문자와 가림토: 2015.11.05.(목) 게시예정</v>
      </c>
      <c r="G494" s="26">
        <f t="shared" si="88"/>
        <v>487</v>
      </c>
      <c r="H494" s="29">
        <f t="shared" si="89"/>
        <v>3</v>
      </c>
      <c r="I494" s="18">
        <f>I493</f>
        <v>42313</v>
      </c>
      <c r="J494" s="23" t="s">
        <v>2371</v>
      </c>
      <c r="K494" s="23" t="s">
        <v>2372</v>
      </c>
      <c r="L494" s="32"/>
      <c r="M494" s="20"/>
      <c r="N494" s="5"/>
      <c r="O494" s="5"/>
      <c r="P494" s="5"/>
      <c r="Q494" s="5"/>
      <c r="R494" s="5"/>
      <c r="S494" s="5"/>
      <c r="T494" s="5"/>
      <c r="U494" s="34"/>
      <c r="V494" s="20"/>
      <c r="W494" s="34"/>
      <c r="X494" s="20"/>
      <c r="Y494" s="5"/>
      <c r="Z494" s="5"/>
      <c r="AA494" s="5"/>
      <c r="AB494" s="5"/>
      <c r="AC494" s="34"/>
      <c r="AD494" s="34"/>
      <c r="AE494" s="152" t="str">
        <f t="shared" si="91"/>
        <v/>
      </c>
      <c r="AF494" s="53" t="str">
        <f t="shared" ca="1" si="86"/>
        <v>X</v>
      </c>
      <c r="AG494" s="56" t="str">
        <f t="shared" si="90"/>
        <v>지은이 찾을 수 없음</v>
      </c>
      <c r="AH494" s="55"/>
      <c r="AI494" s="39"/>
      <c r="AJ494" s="61"/>
      <c r="AK494" s="181"/>
      <c r="AL494" s="55" t="str">
        <f t="shared" si="87"/>
        <v>O</v>
      </c>
      <c r="AM494" s="47"/>
      <c r="AN494" s="47"/>
      <c r="AO494" s="47"/>
      <c r="AP494" s="44"/>
    </row>
    <row r="495" spans="1:42" ht="18" customHeight="1" x14ac:dyDescent="0.3">
      <c r="A495" s="13">
        <f t="shared" si="83"/>
        <v>0</v>
      </c>
      <c r="B495" s="120">
        <f t="shared" si="84"/>
        <v>1</v>
      </c>
      <c r="C495" s="55" t="str">
        <f t="shared" si="93"/>
        <v>2015.11.05</v>
      </c>
      <c r="D495" s="47" t="str">
        <f>IF(ISBLANK(J495),"",IF(ISBLANK(E492),"08:30 AM","09:30 AM"))</f>
        <v>09:30 AM</v>
      </c>
      <c r="E495" s="172"/>
      <c r="F495" s="177" t="str">
        <f t="shared" ca="1" si="85"/>
        <v>시점과 문체: 2015.11.05.(목) 게시예정</v>
      </c>
      <c r="G495" s="26">
        <f t="shared" si="88"/>
        <v>488</v>
      </c>
      <c r="H495" s="29">
        <f t="shared" si="89"/>
        <v>4</v>
      </c>
      <c r="I495" s="18">
        <f>I494</f>
        <v>42313</v>
      </c>
      <c r="J495" s="23" t="s">
        <v>2373</v>
      </c>
      <c r="K495" s="23" t="str">
        <f>IF(ISBLANK(J495),"",CONCATENATE(J495,".hwp"))</f>
        <v>시점과 문체.hwp</v>
      </c>
      <c r="L495" s="32"/>
      <c r="M495" s="20"/>
      <c r="N495" s="5"/>
      <c r="O495" s="5"/>
      <c r="P495" s="5"/>
      <c r="Q495" s="5"/>
      <c r="R495" s="5"/>
      <c r="S495" s="5"/>
      <c r="T495" s="5"/>
      <c r="U495" s="34" t="s">
        <v>2374</v>
      </c>
      <c r="V495" s="20"/>
      <c r="W495" s="34"/>
      <c r="X495" s="20"/>
      <c r="Y495" s="5"/>
      <c r="Z495" s="5"/>
      <c r="AA495" s="5"/>
      <c r="AB495" s="5"/>
      <c r="AC495" s="34"/>
      <c r="AD495" s="34"/>
      <c r="AE495" s="152" t="str">
        <f t="shared" si="91"/>
        <v/>
      </c>
      <c r="AF495" s="53" t="str">
        <f t="shared" ca="1" si="86"/>
        <v>X</v>
      </c>
      <c r="AG495" s="56" t="str">
        <f t="shared" si="90"/>
        <v>미확인</v>
      </c>
      <c r="AH495" s="55"/>
      <c r="AI495" s="39"/>
      <c r="AJ495" s="61"/>
      <c r="AK495" s="181"/>
      <c r="AL495" s="55" t="str">
        <f t="shared" si="87"/>
        <v>O</v>
      </c>
      <c r="AM495" s="47"/>
      <c r="AN495" s="47"/>
      <c r="AO495" s="47"/>
      <c r="AP495" s="44"/>
    </row>
    <row r="496" spans="1:42" ht="18" customHeight="1" x14ac:dyDescent="0.3">
      <c r="A496" s="13">
        <f t="shared" si="83"/>
        <v>0</v>
      </c>
      <c r="B496" s="120">
        <f t="shared" si="84"/>
        <v>1</v>
      </c>
      <c r="C496" s="55" t="str">
        <f t="shared" si="93"/>
        <v>2015.11.06</v>
      </c>
      <c r="D496" s="47" t="str">
        <f>IF(ISBLANK(J496),"",IF(ISBLANK(E496),"07:00 AM","08:00 AM"))</f>
        <v>07:00 AM</v>
      </c>
      <c r="E496" s="172"/>
      <c r="F496" s="177" t="str">
        <f t="shared" ca="1" si="85"/>
        <v>순천 김씨 간찰 판독문: 2015.11.06.(금) 게시예정</v>
      </c>
      <c r="G496" s="26">
        <f t="shared" si="88"/>
        <v>489</v>
      </c>
      <c r="H496" s="29">
        <f t="shared" si="89"/>
        <v>1</v>
      </c>
      <c r="I496" s="18">
        <f>I495+1</f>
        <v>42314</v>
      </c>
      <c r="J496" s="23" t="s">
        <v>2375</v>
      </c>
      <c r="K496" s="23" t="s">
        <v>2659</v>
      </c>
      <c r="L496" s="32"/>
      <c r="M496" s="20"/>
      <c r="N496" s="5"/>
      <c r="O496" s="5"/>
      <c r="P496" s="5"/>
      <c r="Q496" s="5"/>
      <c r="R496" s="5"/>
      <c r="S496" s="5"/>
      <c r="T496" s="5"/>
      <c r="U496" s="34"/>
      <c r="V496" s="20"/>
      <c r="W496" s="34"/>
      <c r="X496" s="20"/>
      <c r="Y496" s="5"/>
      <c r="Z496" s="5"/>
      <c r="AA496" s="5"/>
      <c r="AB496" s="5"/>
      <c r="AC496" s="34"/>
      <c r="AD496" s="34"/>
      <c r="AE496" s="152" t="str">
        <f t="shared" si="91"/>
        <v/>
      </c>
      <c r="AF496" s="53" t="str">
        <f t="shared" ca="1" si="86"/>
        <v>X</v>
      </c>
      <c r="AG496" s="56" t="str">
        <f t="shared" si="90"/>
        <v>지은이 찾을 수 없음</v>
      </c>
      <c r="AH496" s="55"/>
      <c r="AI496" s="39"/>
      <c r="AJ496" s="61"/>
      <c r="AK496" s="181" t="s">
        <v>2869</v>
      </c>
      <c r="AL496" s="55" t="str">
        <f t="shared" si="87"/>
        <v>O</v>
      </c>
      <c r="AM496" s="47"/>
      <c r="AN496" s="47"/>
      <c r="AO496" s="47"/>
      <c r="AP496" s="44"/>
    </row>
    <row r="497" spans="1:42" ht="18" customHeight="1" x14ac:dyDescent="0.3">
      <c r="A497" s="13">
        <f t="shared" si="83"/>
        <v>0</v>
      </c>
      <c r="B497" s="120">
        <f t="shared" si="84"/>
        <v>1</v>
      </c>
      <c r="C497" s="55" t="str">
        <f t="shared" si="93"/>
        <v>2015.11.06</v>
      </c>
      <c r="D497" s="47" t="str">
        <f>IF(ISBLANK(J497),"",IF(ISBLANK(E496),"07:30 AM","08:30 AM"))</f>
        <v>07:30 AM</v>
      </c>
      <c r="E497" s="172"/>
      <c r="F497" s="177" t="str">
        <f t="shared" ca="1" si="85"/>
        <v>속담 사전: 2015.11.06.(금) 게시예정</v>
      </c>
      <c r="G497" s="26">
        <f t="shared" si="88"/>
        <v>490</v>
      </c>
      <c r="H497" s="29">
        <f t="shared" si="89"/>
        <v>2</v>
      </c>
      <c r="I497" s="18">
        <f t="shared" ref="I497:I559" si="94">I496</f>
        <v>42314</v>
      </c>
      <c r="J497" s="122" t="s">
        <v>2376</v>
      </c>
      <c r="K497" s="23" t="str">
        <f>IF(ISBLANK(J497),"",CONCATENATE(J497,".hwp"))</f>
        <v>속담 사전.hwp</v>
      </c>
      <c r="L497" s="32"/>
      <c r="M497" s="20"/>
      <c r="N497" s="5"/>
      <c r="O497" s="5"/>
      <c r="P497" s="5"/>
      <c r="Q497" s="5"/>
      <c r="R497" s="5"/>
      <c r="S497" s="5"/>
      <c r="T497" s="5"/>
      <c r="U497" s="34"/>
      <c r="V497" s="20"/>
      <c r="W497" s="34"/>
      <c r="X497" s="20"/>
      <c r="Y497" s="5"/>
      <c r="Z497" s="5"/>
      <c r="AA497" s="5"/>
      <c r="AB497" s="5"/>
      <c r="AC497" s="34"/>
      <c r="AD497" s="34"/>
      <c r="AE497" s="152" t="str">
        <f t="shared" si="91"/>
        <v/>
      </c>
      <c r="AF497" s="53" t="str">
        <f t="shared" ca="1" si="86"/>
        <v>X</v>
      </c>
      <c r="AG497" s="56" t="str">
        <f t="shared" si="90"/>
        <v>지은이 찾을 수 없음</v>
      </c>
      <c r="AH497" s="55"/>
      <c r="AI497" s="39"/>
      <c r="AJ497" s="61"/>
      <c r="AK497" s="181"/>
      <c r="AL497" s="55" t="str">
        <f t="shared" si="87"/>
        <v>O</v>
      </c>
      <c r="AM497" s="47"/>
      <c r="AN497" s="47"/>
      <c r="AO497" s="47"/>
      <c r="AP497" s="44"/>
    </row>
    <row r="498" spans="1:42" ht="18" customHeight="1" x14ac:dyDescent="0.3">
      <c r="A498" s="13">
        <f t="shared" si="83"/>
        <v>0</v>
      </c>
      <c r="B498" s="120">
        <f t="shared" si="84"/>
        <v>1</v>
      </c>
      <c r="C498" s="55" t="str">
        <f t="shared" si="93"/>
        <v>2015.11.06</v>
      </c>
      <c r="D498" s="47" t="str">
        <f>IF(ISBLANK(J498),"",IF(ISBLANK(E496),"08:00 AM","09:00 AM"))</f>
        <v>08:00 AM</v>
      </c>
      <c r="E498" s="172"/>
      <c r="F498" s="177" t="str">
        <f t="shared" ca="1" si="85"/>
        <v>소학언해: 2015.11.06.(금) 게시예정</v>
      </c>
      <c r="G498" s="26">
        <f t="shared" si="88"/>
        <v>491</v>
      </c>
      <c r="H498" s="29">
        <f t="shared" si="89"/>
        <v>3</v>
      </c>
      <c r="I498" s="18">
        <f t="shared" si="94"/>
        <v>42314</v>
      </c>
      <c r="J498" s="23" t="s">
        <v>2377</v>
      </c>
      <c r="K498" s="23" t="str">
        <f>IF(ISBLANK(J498),"",CONCATENATE(J498,".hwp"))</f>
        <v>소학언해.hwp</v>
      </c>
      <c r="L498" s="32"/>
      <c r="M498" s="20"/>
      <c r="N498" s="5"/>
      <c r="O498" s="5"/>
      <c r="P498" s="5"/>
      <c r="Q498" s="5"/>
      <c r="R498" s="5"/>
      <c r="S498" s="5"/>
      <c r="T498" s="5"/>
      <c r="U498" s="34"/>
      <c r="V498" s="20"/>
      <c r="W498" s="34"/>
      <c r="X498" s="20"/>
      <c r="Y498" s="5"/>
      <c r="Z498" s="5"/>
      <c r="AA498" s="5"/>
      <c r="AB498" s="5"/>
      <c r="AC498" s="34" t="s">
        <v>649</v>
      </c>
      <c r="AD498" s="34"/>
      <c r="AE498" s="152" t="str">
        <f t="shared" si="91"/>
        <v/>
      </c>
      <c r="AF498" s="53" t="str">
        <f t="shared" ca="1" si="86"/>
        <v>X</v>
      </c>
      <c r="AG498" s="56">
        <v>42230</v>
      </c>
      <c r="AH498" s="55" t="s">
        <v>2965</v>
      </c>
      <c r="AI498" s="39">
        <v>42230</v>
      </c>
      <c r="AJ498" s="61" t="s">
        <v>2794</v>
      </c>
      <c r="AK498" s="181"/>
      <c r="AL498" s="55" t="str">
        <f t="shared" si="87"/>
        <v>O</v>
      </c>
      <c r="AM498" s="47"/>
      <c r="AN498" s="47"/>
      <c r="AO498" s="47"/>
      <c r="AP498" s="44"/>
    </row>
    <row r="499" spans="1:42" ht="18" customHeight="1" x14ac:dyDescent="0.3">
      <c r="A499" s="13">
        <f t="shared" si="83"/>
        <v>0</v>
      </c>
      <c r="B499" s="120">
        <f t="shared" si="84"/>
        <v>1</v>
      </c>
      <c r="C499" s="55" t="str">
        <f t="shared" si="93"/>
        <v>2015.11.06</v>
      </c>
      <c r="D499" s="47" t="str">
        <f>IF(ISBLANK(J499),"",IF(ISBLANK(E496),"08:30 AM","09:30 AM"))</f>
        <v>08:30 AM</v>
      </c>
      <c r="E499" s="172"/>
      <c r="F499" s="177" t="str">
        <f t="shared" ca="1" si="85"/>
        <v>&lt;한글셈틀낱말. 첫번째 수정안.&gt;: 2015.11.06.(금) 게시예정</v>
      </c>
      <c r="G499" s="26">
        <f t="shared" si="88"/>
        <v>492</v>
      </c>
      <c r="H499" s="29">
        <f t="shared" ref="H499:H562" si="95">IF(ISBLANK(J499),"",IF(AND(I498&lt;&gt;I499),1,H498+1))</f>
        <v>4</v>
      </c>
      <c r="I499" s="18">
        <f t="shared" si="94"/>
        <v>42314</v>
      </c>
      <c r="J499" s="122" t="s">
        <v>2378</v>
      </c>
      <c r="K499" s="23" t="s">
        <v>2379</v>
      </c>
      <c r="L499" s="32"/>
      <c r="M499" s="20"/>
      <c r="N499" s="5"/>
      <c r="O499" s="5"/>
      <c r="P499" s="5"/>
      <c r="Q499" s="5"/>
      <c r="R499" s="5"/>
      <c r="S499" s="5"/>
      <c r="T499" s="213" t="str">
        <f>AK499</f>
        <v>송영상</v>
      </c>
      <c r="U499" s="34"/>
      <c r="V499" s="20"/>
      <c r="W499" s="34"/>
      <c r="X499" s="20"/>
      <c r="Y499" s="5"/>
      <c r="Z499" s="5"/>
      <c r="AA499" s="5"/>
      <c r="AB499" s="5"/>
      <c r="AC499" s="34"/>
      <c r="AD499" s="34"/>
      <c r="AE499" s="152" t="str">
        <f t="shared" si="91"/>
        <v/>
      </c>
      <c r="AF499" s="53" t="str">
        <f t="shared" ca="1" si="86"/>
        <v>X</v>
      </c>
      <c r="AG499" s="56" t="str">
        <f t="shared" si="90"/>
        <v>미확인</v>
      </c>
      <c r="AH499" s="55"/>
      <c r="AI499" s="39"/>
      <c r="AJ499" s="61"/>
      <c r="AK499" s="181" t="s">
        <v>2866</v>
      </c>
      <c r="AL499" s="55" t="str">
        <f t="shared" si="87"/>
        <v>O</v>
      </c>
      <c r="AM499" s="47"/>
      <c r="AN499" s="47"/>
      <c r="AO499" s="47"/>
      <c r="AP499" s="44"/>
    </row>
    <row r="500" spans="1:42" ht="18" customHeight="1" x14ac:dyDescent="0.3">
      <c r="A500" s="13">
        <f t="shared" si="83"/>
        <v>0</v>
      </c>
      <c r="B500" s="120">
        <f t="shared" si="84"/>
        <v>1</v>
      </c>
      <c r="C500" s="55" t="str">
        <f t="shared" si="93"/>
        <v>2015.11.07</v>
      </c>
      <c r="D500" s="47" t="str">
        <f>IF(ISBLANK(J500),"",IF(ISBLANK(E500),"07:00 AM","08:00 AM"))</f>
        <v>07:00 AM</v>
      </c>
      <c r="E500" s="172"/>
      <c r="F500" s="177" t="str">
        <f t="shared" ca="1" si="85"/>
        <v>세계의 어족: 2015.11.07.(토) 게시예정</v>
      </c>
      <c r="G500" s="26">
        <f t="shared" si="88"/>
        <v>493</v>
      </c>
      <c r="H500" s="29">
        <f t="shared" si="95"/>
        <v>1</v>
      </c>
      <c r="I500" s="18">
        <f>I499+1</f>
        <v>42315</v>
      </c>
      <c r="J500" s="23" t="s">
        <v>2380</v>
      </c>
      <c r="K500" s="23" t="str">
        <f>IF(ISBLANK(J500),"",CONCATENATE(J500,".hwp"))</f>
        <v>세계의 어족.hwp</v>
      </c>
      <c r="L500" s="191" t="str">
        <f>AK500</f>
        <v>강옥미</v>
      </c>
      <c r="M500" s="20"/>
      <c r="N500" s="5"/>
      <c r="O500" s="5"/>
      <c r="P500" s="5"/>
      <c r="Q500" s="5"/>
      <c r="R500" s="5"/>
      <c r="S500" s="5"/>
      <c r="T500" s="5"/>
      <c r="U500" s="34"/>
      <c r="V500" s="20"/>
      <c r="W500" s="34"/>
      <c r="X500" s="20"/>
      <c r="Y500" s="5"/>
      <c r="Z500" s="5"/>
      <c r="AA500" s="5"/>
      <c r="AB500" s="5"/>
      <c r="AC500" s="34"/>
      <c r="AD500" s="34"/>
      <c r="AE500" s="152" t="str">
        <f t="shared" si="91"/>
        <v/>
      </c>
      <c r="AF500" s="53" t="str">
        <f t="shared" ca="1" si="86"/>
        <v>X</v>
      </c>
      <c r="AG500" s="56" t="str">
        <f t="shared" si="90"/>
        <v>미확인</v>
      </c>
      <c r="AH500" s="55"/>
      <c r="AI500" s="39"/>
      <c r="AJ500" s="61"/>
      <c r="AK500" s="181" t="s">
        <v>2903</v>
      </c>
      <c r="AL500" s="55" t="str">
        <f t="shared" si="87"/>
        <v>O</v>
      </c>
      <c r="AM500" s="47"/>
      <c r="AN500" s="47"/>
      <c r="AO500" s="47"/>
      <c r="AP500" s="44"/>
    </row>
    <row r="501" spans="1:42" ht="18" customHeight="1" x14ac:dyDescent="0.3">
      <c r="A501" s="13">
        <f t="shared" si="83"/>
        <v>0</v>
      </c>
      <c r="B501" s="120">
        <f t="shared" si="84"/>
        <v>1</v>
      </c>
      <c r="C501" s="55" t="str">
        <f t="shared" si="93"/>
        <v>2015.11.07</v>
      </c>
      <c r="D501" s="47" t="str">
        <f>IF(ISBLANK(J501),"",IF(ISBLANK(E500),"07:30 AM","08:30 AM"))</f>
        <v>07:30 AM</v>
      </c>
      <c r="E501" s="172"/>
      <c r="F501" s="177" t="str">
        <f t="shared" ca="1" si="85"/>
        <v>선종영가집언해: 2015.11.07.(토) 게시예정</v>
      </c>
      <c r="G501" s="26">
        <f t="shared" si="88"/>
        <v>494</v>
      </c>
      <c r="H501" s="29">
        <f t="shared" si="95"/>
        <v>2</v>
      </c>
      <c r="I501" s="18">
        <f t="shared" si="94"/>
        <v>42315</v>
      </c>
      <c r="J501" s="23" t="s">
        <v>2381</v>
      </c>
      <c r="K501" s="23" t="str">
        <f>IF(ISBLANK(J501),"",CONCATENATE(J501,".hwp"))</f>
        <v>선종영가집언해.hwp</v>
      </c>
      <c r="L501" s="32"/>
      <c r="M501" s="20"/>
      <c r="N501" s="5"/>
      <c r="O501" s="5"/>
      <c r="P501" s="5"/>
      <c r="Q501" s="5"/>
      <c r="R501" s="5"/>
      <c r="S501" s="5"/>
      <c r="T501" s="5"/>
      <c r="U501" s="34"/>
      <c r="V501" s="20"/>
      <c r="W501" s="34"/>
      <c r="X501" s="20"/>
      <c r="Y501" s="5"/>
      <c r="Z501" s="5"/>
      <c r="AA501" s="5"/>
      <c r="AB501" s="5"/>
      <c r="AC501" s="34" t="s">
        <v>157</v>
      </c>
      <c r="AD501" s="34"/>
      <c r="AE501" s="152" t="str">
        <f t="shared" si="91"/>
        <v/>
      </c>
      <c r="AF501" s="53" t="str">
        <f t="shared" ca="1" si="86"/>
        <v>X</v>
      </c>
      <c r="AG501" s="56">
        <v>42230</v>
      </c>
      <c r="AH501" s="55" t="s">
        <v>2965</v>
      </c>
      <c r="AI501" s="39">
        <v>42230</v>
      </c>
      <c r="AJ501" s="61" t="s">
        <v>2794</v>
      </c>
      <c r="AK501" s="181"/>
      <c r="AL501" s="55" t="str">
        <f t="shared" si="87"/>
        <v>O</v>
      </c>
      <c r="AM501" s="47"/>
      <c r="AN501" s="47"/>
      <c r="AO501" s="47"/>
      <c r="AP501" s="44"/>
    </row>
    <row r="502" spans="1:42" ht="18" customHeight="1" x14ac:dyDescent="0.3">
      <c r="A502" s="13">
        <f t="shared" si="83"/>
        <v>0</v>
      </c>
      <c r="B502" s="120">
        <f t="shared" si="84"/>
        <v>1</v>
      </c>
      <c r="C502" s="55" t="str">
        <f t="shared" si="93"/>
        <v>2015.11.07</v>
      </c>
      <c r="D502" s="47" t="str">
        <f>IF(ISBLANK(J502),"",IF(ISBLANK(E500),"08:00 AM","09:00 AM"))</f>
        <v>08:00 AM</v>
      </c>
      <c r="E502" s="172"/>
      <c r="F502" s="177" t="str">
        <f t="shared" ca="1" si="85"/>
        <v>【선문답의 언어학적 분석】: 2015.11.07.(토) 게시예정</v>
      </c>
      <c r="G502" s="26">
        <f t="shared" si="88"/>
        <v>495</v>
      </c>
      <c r="H502" s="29">
        <f t="shared" si="95"/>
        <v>3</v>
      </c>
      <c r="I502" s="18">
        <f t="shared" si="94"/>
        <v>42315</v>
      </c>
      <c r="J502" s="23" t="s">
        <v>2383</v>
      </c>
      <c r="K502" s="23" t="s">
        <v>2382</v>
      </c>
      <c r="L502" s="32" t="s">
        <v>2387</v>
      </c>
      <c r="M502" s="20"/>
      <c r="N502" s="5"/>
      <c r="O502" s="5"/>
      <c r="P502" s="5"/>
      <c r="Q502" s="5"/>
      <c r="R502" s="5"/>
      <c r="S502" s="5"/>
      <c r="T502" s="5"/>
      <c r="U502" s="34" t="s">
        <v>2385</v>
      </c>
      <c r="V502" s="20"/>
      <c r="W502" s="34"/>
      <c r="X502" s="20"/>
      <c r="Y502" s="5"/>
      <c r="Z502" s="5"/>
      <c r="AA502" s="5"/>
      <c r="AB502" s="5"/>
      <c r="AC502" s="34"/>
      <c r="AD502" s="34"/>
      <c r="AE502" s="152">
        <f t="shared" si="91"/>
        <v>2</v>
      </c>
      <c r="AF502" s="53" t="str">
        <f t="shared" ca="1" si="86"/>
        <v>X</v>
      </c>
      <c r="AG502" s="56" t="str">
        <f t="shared" si="90"/>
        <v>미확인</v>
      </c>
      <c r="AH502" s="55"/>
      <c r="AI502" s="39"/>
      <c r="AJ502" s="61"/>
      <c r="AK502" s="181"/>
      <c r="AL502" s="55" t="str">
        <f t="shared" si="87"/>
        <v>O</v>
      </c>
      <c r="AM502" s="47"/>
      <c r="AN502" s="47"/>
      <c r="AO502" s="47"/>
      <c r="AP502" s="44"/>
    </row>
    <row r="503" spans="1:42" ht="18" customHeight="1" x14ac:dyDescent="0.3">
      <c r="A503" s="13">
        <f t="shared" si="83"/>
        <v>0</v>
      </c>
      <c r="B503" s="120">
        <f t="shared" si="84"/>
        <v>1</v>
      </c>
      <c r="C503" s="55" t="str">
        <f t="shared" si="93"/>
        <v>2015.11.07</v>
      </c>
      <c r="D503" s="47" t="str">
        <f>IF(ISBLANK(J503),"",IF(ISBLANK(E500),"08:30 AM","09:30 AM"))</f>
        <v>08:30 AM</v>
      </c>
      <c r="E503" s="172"/>
      <c r="F503" s="177" t="str">
        <f t="shared" ca="1" si="85"/>
        <v>석보상절 제6, 9, 13, 19, 23, 24권: 2015.11.07.(토) 게시예정</v>
      </c>
      <c r="G503" s="26">
        <f t="shared" si="88"/>
        <v>496</v>
      </c>
      <c r="H503" s="29">
        <f t="shared" si="95"/>
        <v>4</v>
      </c>
      <c r="I503" s="18">
        <f t="shared" si="94"/>
        <v>42315</v>
      </c>
      <c r="J503" s="23" t="s">
        <v>2388</v>
      </c>
      <c r="K503" s="23" t="str">
        <f>IF(ISBLANK(J503),"",CONCATENATE(J503,".hwp"))</f>
        <v>석보상절 제6, 9, 13, 19, 23, 24권.hwp</v>
      </c>
      <c r="L503" s="32"/>
      <c r="M503" s="20"/>
      <c r="N503" s="5"/>
      <c r="O503" s="5"/>
      <c r="P503" s="5"/>
      <c r="Q503" s="5"/>
      <c r="R503" s="5"/>
      <c r="S503" s="5"/>
      <c r="T503" s="5"/>
      <c r="U503" s="34"/>
      <c r="V503" s="20"/>
      <c r="W503" s="34"/>
      <c r="X503" s="20"/>
      <c r="Y503" s="5"/>
      <c r="Z503" s="5"/>
      <c r="AA503" s="5"/>
      <c r="AB503" s="5"/>
      <c r="AC503" s="34" t="s">
        <v>649</v>
      </c>
      <c r="AD503" s="34"/>
      <c r="AE503" s="152" t="str">
        <f t="shared" si="91"/>
        <v/>
      </c>
      <c r="AF503" s="53" t="str">
        <f t="shared" ca="1" si="86"/>
        <v>X</v>
      </c>
      <c r="AG503" s="56">
        <v>42230</v>
      </c>
      <c r="AH503" s="55" t="s">
        <v>2965</v>
      </c>
      <c r="AI503" s="39">
        <v>42230</v>
      </c>
      <c r="AJ503" s="61" t="s">
        <v>2794</v>
      </c>
      <c r="AK503" s="181"/>
      <c r="AL503" s="55" t="str">
        <f t="shared" si="87"/>
        <v>O</v>
      </c>
      <c r="AM503" s="47"/>
      <c r="AN503" s="47"/>
      <c r="AO503" s="47"/>
      <c r="AP503" s="44"/>
    </row>
    <row r="504" spans="1:42" ht="18" customHeight="1" x14ac:dyDescent="0.3">
      <c r="A504" s="13">
        <f t="shared" si="83"/>
        <v>0</v>
      </c>
      <c r="B504" s="120">
        <f t="shared" si="84"/>
        <v>1</v>
      </c>
      <c r="C504" s="55" t="str">
        <f t="shared" si="93"/>
        <v>2015.11.08</v>
      </c>
      <c r="D504" s="47" t="str">
        <f>IF(ISBLANK(J504),"",IF(ISBLANK(E504),"07:00 AM","08:00 AM"))</f>
        <v>08:00 AM</v>
      </c>
      <c r="E504" s="172">
        <v>1</v>
      </c>
      <c r="F504" s="177" t="str">
        <f t="shared" ca="1" si="85"/>
        <v>생성통사론-이홍배: 2015.11.08.(일) 게시예정</v>
      </c>
      <c r="G504" s="26">
        <f t="shared" si="88"/>
        <v>497</v>
      </c>
      <c r="H504" s="29">
        <f t="shared" si="95"/>
        <v>1</v>
      </c>
      <c r="I504" s="18">
        <f>I503+1</f>
        <v>42316</v>
      </c>
      <c r="J504" s="23" t="s">
        <v>2390</v>
      </c>
      <c r="K504" s="23" t="str">
        <f>IF(ISBLANK(J504),"",CONCATENATE(J504,".hwp"))</f>
        <v>생성통사론-이홍배.hwp</v>
      </c>
      <c r="L504" s="32"/>
      <c r="M504" s="20"/>
      <c r="N504" s="5"/>
      <c r="O504" s="5"/>
      <c r="P504" s="5"/>
      <c r="Q504" s="5"/>
      <c r="R504" s="5"/>
      <c r="S504" s="5"/>
      <c r="T504" s="5"/>
      <c r="U504" s="34" t="s">
        <v>2392</v>
      </c>
      <c r="V504" s="20"/>
      <c r="W504" s="34"/>
      <c r="X504" s="20"/>
      <c r="Y504" s="5"/>
      <c r="Z504" s="5"/>
      <c r="AA504" s="5"/>
      <c r="AB504" s="5"/>
      <c r="AC504" s="34"/>
      <c r="AD504" s="34"/>
      <c r="AE504" s="152" t="str">
        <f t="shared" si="91"/>
        <v/>
      </c>
      <c r="AF504" s="53" t="str">
        <f t="shared" ca="1" si="86"/>
        <v>X</v>
      </c>
      <c r="AG504" s="56" t="str">
        <f t="shared" si="90"/>
        <v>미확인</v>
      </c>
      <c r="AH504" s="55"/>
      <c r="AI504" s="39"/>
      <c r="AJ504" s="61"/>
      <c r="AK504" s="181"/>
      <c r="AL504" s="55" t="str">
        <f t="shared" si="87"/>
        <v>O</v>
      </c>
      <c r="AM504" s="47"/>
      <c r="AN504" s="47"/>
      <c r="AO504" s="47"/>
      <c r="AP504" s="44"/>
    </row>
    <row r="505" spans="1:42" ht="18" customHeight="1" x14ac:dyDescent="0.3">
      <c r="A505" s="13">
        <f t="shared" si="83"/>
        <v>0</v>
      </c>
      <c r="B505" s="120">
        <f t="shared" si="84"/>
        <v>1</v>
      </c>
      <c r="C505" s="55" t="str">
        <f t="shared" si="93"/>
        <v>2015.11.08</v>
      </c>
      <c r="D505" s="47" t="str">
        <f>IF(ISBLANK(J505),"",IF(ISBLANK(E504),"07:30 AM","08:30 AM"))</f>
        <v>08:30 AM</v>
      </c>
      <c r="E505" s="172"/>
      <c r="F505" s="177" t="str">
        <f t="shared" ca="1" si="85"/>
        <v>색채어에 관한 연구: 2015.11.08.(일) 게시예정</v>
      </c>
      <c r="G505" s="26">
        <f t="shared" si="88"/>
        <v>498</v>
      </c>
      <c r="H505" s="29">
        <f t="shared" si="95"/>
        <v>2</v>
      </c>
      <c r="I505" s="18">
        <f t="shared" si="94"/>
        <v>42316</v>
      </c>
      <c r="J505" s="23" t="s">
        <v>2393</v>
      </c>
      <c r="K505" s="23" t="str">
        <f>IF(ISBLANK(J505),"",CONCATENATE(J505,".hwp"))</f>
        <v>색채어에 관한 연구.hwp</v>
      </c>
      <c r="L505" s="32"/>
      <c r="M505" s="20"/>
      <c r="N505" s="5"/>
      <c r="O505" s="5"/>
      <c r="P505" s="5"/>
      <c r="Q505" s="5" t="s">
        <v>2395</v>
      </c>
      <c r="R505" s="5"/>
      <c r="S505" s="5"/>
      <c r="T505" s="5"/>
      <c r="U505" s="34"/>
      <c r="V505" s="20"/>
      <c r="W505" s="34"/>
      <c r="X505" s="20"/>
      <c r="Y505" s="5"/>
      <c r="Z505" s="5"/>
      <c r="AA505" s="5"/>
      <c r="AB505" s="5"/>
      <c r="AC505" s="34"/>
      <c r="AD505" s="34"/>
      <c r="AE505" s="152" t="str">
        <f t="shared" si="91"/>
        <v/>
      </c>
      <c r="AF505" s="53" t="str">
        <f t="shared" ca="1" si="86"/>
        <v>X</v>
      </c>
      <c r="AG505" s="56" t="str">
        <f t="shared" si="90"/>
        <v>미확인</v>
      </c>
      <c r="AH505" s="55"/>
      <c r="AI505" s="39"/>
      <c r="AJ505" s="61"/>
      <c r="AK505" s="181"/>
      <c r="AL505" s="55" t="str">
        <f t="shared" si="87"/>
        <v>O</v>
      </c>
      <c r="AM505" s="47"/>
      <c r="AN505" s="47"/>
      <c r="AO505" s="47"/>
      <c r="AP505" s="44"/>
    </row>
    <row r="506" spans="1:42" ht="18" customHeight="1" x14ac:dyDescent="0.3">
      <c r="A506" s="13">
        <f t="shared" si="83"/>
        <v>0</v>
      </c>
      <c r="B506" s="120">
        <f t="shared" si="84"/>
        <v>1</v>
      </c>
      <c r="C506" s="55" t="str">
        <f t="shared" si="93"/>
        <v>2015.11.08</v>
      </c>
      <c r="D506" s="47" t="str">
        <f>IF(ISBLANK(J506),"",IF(ISBLANK(E504),"08:00 AM","09:00 AM"))</f>
        <v>09:00 AM</v>
      </c>
      <c r="E506" s="172"/>
      <c r="F506" s="177" t="str">
        <f t="shared" ca="1" si="85"/>
        <v>상황의미론: 2015.11.08.(일) 게시예정</v>
      </c>
      <c r="G506" s="26">
        <f t="shared" si="88"/>
        <v>499</v>
      </c>
      <c r="H506" s="29">
        <f t="shared" si="95"/>
        <v>3</v>
      </c>
      <c r="I506" s="18">
        <f t="shared" si="94"/>
        <v>42316</v>
      </c>
      <c r="J506" s="23" t="s">
        <v>2396</v>
      </c>
      <c r="K506" s="23" t="str">
        <f>IF(ISBLANK(J506),"",CONCATENATE(J506,".hwp"))</f>
        <v>상황의미론.hwp</v>
      </c>
      <c r="L506" s="32"/>
      <c r="M506" s="20"/>
      <c r="N506" s="5"/>
      <c r="O506" s="5"/>
      <c r="P506" s="5"/>
      <c r="Q506" s="5"/>
      <c r="R506" s="5"/>
      <c r="S506" s="5"/>
      <c r="T506" s="5"/>
      <c r="U506" s="34" t="s">
        <v>2397</v>
      </c>
      <c r="V506" s="20"/>
      <c r="W506" s="34"/>
      <c r="X506" s="20"/>
      <c r="Y506" s="5"/>
      <c r="Z506" s="5"/>
      <c r="AA506" s="5"/>
      <c r="AB506" s="5"/>
      <c r="AC506" s="34"/>
      <c r="AD506" s="34"/>
      <c r="AE506" s="152" t="str">
        <f t="shared" si="91"/>
        <v/>
      </c>
      <c r="AF506" s="53" t="str">
        <f t="shared" ca="1" si="86"/>
        <v>X</v>
      </c>
      <c r="AG506" s="56" t="str">
        <f t="shared" si="90"/>
        <v>미확인</v>
      </c>
      <c r="AH506" s="55"/>
      <c r="AI506" s="39"/>
      <c r="AJ506" s="61"/>
      <c r="AK506" s="181"/>
      <c r="AL506" s="55" t="str">
        <f t="shared" si="87"/>
        <v>O</v>
      </c>
      <c r="AM506" s="47"/>
      <c r="AN506" s="47"/>
      <c r="AO506" s="47"/>
      <c r="AP506" s="44"/>
    </row>
    <row r="507" spans="1:42" ht="18" customHeight="1" x14ac:dyDescent="0.3">
      <c r="A507" s="13">
        <f t="shared" si="83"/>
        <v>0</v>
      </c>
      <c r="B507" s="120">
        <f t="shared" si="84"/>
        <v>1</v>
      </c>
      <c r="C507" s="55" t="str">
        <f t="shared" si="93"/>
        <v>2015.11.08</v>
      </c>
      <c r="D507" s="47" t="str">
        <f>IF(ISBLANK(J507),"",IF(ISBLANK(E504),"08:30 AM","09:30 AM"))</f>
        <v>09:30 AM</v>
      </c>
      <c r="E507" s="172"/>
      <c r="F507" s="177" t="str">
        <f t="shared" ca="1" si="85"/>
        <v>상보반의어 설정 맥락 비판: 2015.11.08.(일) 게시예정</v>
      </c>
      <c r="G507" s="26">
        <f t="shared" si="88"/>
        <v>500</v>
      </c>
      <c r="H507" s="29">
        <f t="shared" si="95"/>
        <v>4</v>
      </c>
      <c r="I507" s="18">
        <f t="shared" si="94"/>
        <v>42316</v>
      </c>
      <c r="J507" s="23" t="s">
        <v>2389</v>
      </c>
      <c r="K507" s="23" t="str">
        <f>IF(ISBLANK(J507),"",CONCATENATE(J507,".hwp"))</f>
        <v>상보반의어 설정 맥락 비판.hwp</v>
      </c>
      <c r="L507" s="32" t="s">
        <v>103</v>
      </c>
      <c r="M507" s="20"/>
      <c r="N507" s="5"/>
      <c r="O507" s="5"/>
      <c r="P507" s="5"/>
      <c r="Q507" s="5"/>
      <c r="R507" s="5"/>
      <c r="S507" s="5"/>
      <c r="T507" s="5"/>
      <c r="U507" s="34"/>
      <c r="V507" s="20"/>
      <c r="W507" s="34"/>
      <c r="X507" s="20"/>
      <c r="Y507" s="5"/>
      <c r="Z507" s="5"/>
      <c r="AA507" s="5"/>
      <c r="AB507" s="5"/>
      <c r="AC507" s="34"/>
      <c r="AD507" s="34"/>
      <c r="AE507" s="152" t="str">
        <f t="shared" si="91"/>
        <v/>
      </c>
      <c r="AF507" s="53" t="str">
        <f t="shared" ca="1" si="86"/>
        <v>X</v>
      </c>
      <c r="AG507" s="56">
        <v>42224</v>
      </c>
      <c r="AH507" s="55" t="s">
        <v>2783</v>
      </c>
      <c r="AI507" s="39"/>
      <c r="AJ507" s="61"/>
      <c r="AK507" s="181"/>
      <c r="AL507" s="55" t="str">
        <f t="shared" si="87"/>
        <v>O</v>
      </c>
      <c r="AM507" s="47"/>
      <c r="AN507" s="47"/>
      <c r="AO507" s="47"/>
      <c r="AP507" s="44"/>
    </row>
    <row r="508" spans="1:42" ht="18" customHeight="1" x14ac:dyDescent="0.3">
      <c r="A508" s="13">
        <f t="shared" si="83"/>
        <v>0</v>
      </c>
      <c r="B508" s="120">
        <f t="shared" si="84"/>
        <v>1</v>
      </c>
      <c r="C508" s="55" t="str">
        <f t="shared" si="93"/>
        <v>2015.11.09</v>
      </c>
      <c r="D508" s="47" t="str">
        <f>IF(ISBLANK(J508),"",IF(ISBLANK(E508),"07:00 AM","08:00 AM"))</f>
        <v>07:00 AM</v>
      </c>
      <c r="E508" s="172"/>
      <c r="F508" s="177" t="str">
        <f t="shared" ca="1" si="85"/>
        <v>삼척지역어의 성조 연구: 2015.11.09.(월) 게시예정</v>
      </c>
      <c r="G508" s="26">
        <f t="shared" si="88"/>
        <v>501</v>
      </c>
      <c r="H508" s="29">
        <f t="shared" si="95"/>
        <v>1</v>
      </c>
      <c r="I508" s="18">
        <f>I507+1</f>
        <v>42317</v>
      </c>
      <c r="J508" s="23" t="s">
        <v>2399</v>
      </c>
      <c r="K508" s="23" t="s">
        <v>2398</v>
      </c>
      <c r="L508" s="32" t="s">
        <v>2401</v>
      </c>
      <c r="M508" s="20"/>
      <c r="N508" s="5"/>
      <c r="O508" s="5"/>
      <c r="P508" s="5"/>
      <c r="Q508" s="5"/>
      <c r="R508" s="5"/>
      <c r="S508" s="5"/>
      <c r="T508" s="5"/>
      <c r="U508" s="34"/>
      <c r="V508" s="20"/>
      <c r="W508" s="34"/>
      <c r="X508" s="20"/>
      <c r="Y508" s="5"/>
      <c r="Z508" s="5"/>
      <c r="AA508" s="5"/>
      <c r="AB508" s="5"/>
      <c r="AC508" s="34"/>
      <c r="AD508" s="34"/>
      <c r="AE508" s="152" t="str">
        <f t="shared" si="91"/>
        <v/>
      </c>
      <c r="AF508" s="53" t="str">
        <f t="shared" ca="1" si="86"/>
        <v>X</v>
      </c>
      <c r="AG508" s="56" t="str">
        <f t="shared" si="90"/>
        <v>미확인</v>
      </c>
      <c r="AH508" s="55"/>
      <c r="AI508" s="39"/>
      <c r="AJ508" s="61"/>
      <c r="AK508" s="181"/>
      <c r="AL508" s="55" t="str">
        <f t="shared" si="87"/>
        <v>O</v>
      </c>
      <c r="AM508" s="47"/>
      <c r="AN508" s="47"/>
      <c r="AO508" s="47"/>
      <c r="AP508" s="44"/>
    </row>
    <row r="509" spans="1:42" ht="18" customHeight="1" x14ac:dyDescent="0.3">
      <c r="A509" s="13">
        <f t="shared" si="83"/>
        <v>0</v>
      </c>
      <c r="B509" s="120">
        <f t="shared" si="84"/>
        <v>1</v>
      </c>
      <c r="C509" s="55" t="str">
        <f t="shared" si="93"/>
        <v>2015.11.09</v>
      </c>
      <c r="D509" s="47" t="str">
        <f>IF(ISBLANK(J509),"",IF(ISBLANK(E508),"07:30 AM","08:30 AM"))</f>
        <v>07:30 AM</v>
      </c>
      <c r="E509" s="172"/>
      <c r="F509" s="177" t="str">
        <f t="shared" ca="1" si="85"/>
        <v>삼국유사: 2015.11.09.(월) 게시예정</v>
      </c>
      <c r="G509" s="26">
        <f t="shared" si="88"/>
        <v>502</v>
      </c>
      <c r="H509" s="29">
        <f t="shared" si="95"/>
        <v>2</v>
      </c>
      <c r="I509" s="18">
        <f t="shared" si="94"/>
        <v>42317</v>
      </c>
      <c r="J509" s="23" t="s">
        <v>2402</v>
      </c>
      <c r="K509" s="23" t="s">
        <v>2658</v>
      </c>
      <c r="L509" s="32"/>
      <c r="M509" s="20"/>
      <c r="N509" s="5"/>
      <c r="O509" s="5"/>
      <c r="P509" s="5"/>
      <c r="Q509" s="5"/>
      <c r="R509" s="5"/>
      <c r="S509" s="5"/>
      <c r="T509" s="5"/>
      <c r="U509" s="34"/>
      <c r="V509" s="20"/>
      <c r="W509" s="34"/>
      <c r="X509" s="20"/>
      <c r="Y509" s="5"/>
      <c r="Z509" s="5"/>
      <c r="AA509" s="5"/>
      <c r="AB509" s="5"/>
      <c r="AC509" s="34"/>
      <c r="AD509" s="34"/>
      <c r="AE509" s="152" t="str">
        <f t="shared" si="91"/>
        <v/>
      </c>
      <c r="AF509" s="53" t="str">
        <f t="shared" ca="1" si="86"/>
        <v>X</v>
      </c>
      <c r="AG509" s="56" t="str">
        <f t="shared" si="90"/>
        <v>지은이 찾을 수 없음</v>
      </c>
      <c r="AH509" s="55"/>
      <c r="AI509" s="39"/>
      <c r="AJ509" s="61"/>
      <c r="AK509" s="181" t="s">
        <v>2923</v>
      </c>
      <c r="AL509" s="55" t="str">
        <f t="shared" si="87"/>
        <v>O</v>
      </c>
      <c r="AM509" s="47"/>
      <c r="AN509" s="47"/>
      <c r="AO509" s="47"/>
      <c r="AP509" s="44"/>
    </row>
    <row r="510" spans="1:42" ht="18" customHeight="1" x14ac:dyDescent="0.3">
      <c r="A510" s="13">
        <f t="shared" si="83"/>
        <v>0</v>
      </c>
      <c r="B510" s="120">
        <f t="shared" si="84"/>
        <v>1</v>
      </c>
      <c r="C510" s="55" t="str">
        <f t="shared" si="93"/>
        <v>2015.11.09</v>
      </c>
      <c r="D510" s="47" t="str">
        <f>IF(ISBLANK(J510),"",IF(ISBLANK(E508),"08:00 AM","09:00 AM"))</f>
        <v>08:00 AM</v>
      </c>
      <c r="E510" s="172"/>
      <c r="F510" s="177" t="str">
        <f t="shared" ca="1" si="85"/>
        <v>삼국유사 무왕조의 서동요 부분: 2015.11.09.(월) 게시예정</v>
      </c>
      <c r="G510" s="26">
        <f t="shared" si="88"/>
        <v>503</v>
      </c>
      <c r="H510" s="29">
        <f t="shared" si="95"/>
        <v>3</v>
      </c>
      <c r="I510" s="18">
        <f t="shared" si="94"/>
        <v>42317</v>
      </c>
      <c r="J510" s="23" t="s">
        <v>2403</v>
      </c>
      <c r="K510" s="23" t="s">
        <v>2404</v>
      </c>
      <c r="L510" s="32"/>
      <c r="M510" s="20"/>
      <c r="N510" s="5"/>
      <c r="O510" s="5"/>
      <c r="P510" s="5"/>
      <c r="Q510" s="5"/>
      <c r="R510" s="5"/>
      <c r="S510" s="5"/>
      <c r="T510" s="5"/>
      <c r="U510" s="34"/>
      <c r="V510" s="20"/>
      <c r="W510" s="34"/>
      <c r="X510" s="20"/>
      <c r="Y510" s="5"/>
      <c r="Z510" s="5"/>
      <c r="AA510" s="5"/>
      <c r="AB510" s="5"/>
      <c r="AC510" s="34"/>
      <c r="AD510" s="34"/>
      <c r="AE510" s="152" t="str">
        <f t="shared" si="91"/>
        <v/>
      </c>
      <c r="AF510" s="53" t="str">
        <f t="shared" ca="1" si="86"/>
        <v>X</v>
      </c>
      <c r="AG510" s="56" t="str">
        <f t="shared" si="90"/>
        <v>지은이 찾을 수 없음</v>
      </c>
      <c r="AH510" s="55"/>
      <c r="AI510" s="39"/>
      <c r="AJ510" s="61"/>
      <c r="AK510" s="181"/>
      <c r="AL510" s="55" t="str">
        <f t="shared" si="87"/>
        <v>O</v>
      </c>
      <c r="AM510" s="47"/>
      <c r="AN510" s="47"/>
      <c r="AO510" s="47"/>
      <c r="AP510" s="44"/>
    </row>
    <row r="511" spans="1:42" ht="18" customHeight="1" x14ac:dyDescent="0.3">
      <c r="A511" s="13">
        <f t="shared" si="83"/>
        <v>0</v>
      </c>
      <c r="B511" s="120">
        <f t="shared" si="84"/>
        <v>1</v>
      </c>
      <c r="C511" s="55" t="str">
        <f t="shared" si="93"/>
        <v>2015.11.09</v>
      </c>
      <c r="D511" s="47" t="str">
        <f>IF(ISBLANK(J511),"",IF(ISBLANK(E508),"08:30 AM","09:30 AM"))</f>
        <v>08:30 AM</v>
      </c>
      <c r="E511" s="172"/>
      <c r="F511" s="177" t="str">
        <f t="shared" ca="1" si="85"/>
        <v>【삼국시대 인명,지명,관직명에 대하여】: 2015.11.09.(월) 게시예정</v>
      </c>
      <c r="G511" s="26">
        <f t="shared" si="88"/>
        <v>504</v>
      </c>
      <c r="H511" s="29">
        <f t="shared" si="95"/>
        <v>4</v>
      </c>
      <c r="I511" s="18">
        <f t="shared" si="94"/>
        <v>42317</v>
      </c>
      <c r="J511" s="23" t="s">
        <v>2406</v>
      </c>
      <c r="K511" s="23" t="s">
        <v>2405</v>
      </c>
      <c r="L511" s="32"/>
      <c r="M511" s="20"/>
      <c r="N511" s="5"/>
      <c r="O511" s="5"/>
      <c r="P511" s="5"/>
      <c r="Q511" s="5"/>
      <c r="R511" s="5" t="s">
        <v>2407</v>
      </c>
      <c r="S511" s="5"/>
      <c r="T511" s="5"/>
      <c r="U511" s="34"/>
      <c r="V511" s="20"/>
      <c r="W511" s="34"/>
      <c r="X511" s="20"/>
      <c r="Y511" s="5"/>
      <c r="Z511" s="5"/>
      <c r="AA511" s="5"/>
      <c r="AB511" s="5"/>
      <c r="AC511" s="34"/>
      <c r="AD511" s="34"/>
      <c r="AE511" s="152" t="str">
        <f t="shared" si="91"/>
        <v/>
      </c>
      <c r="AF511" s="53" t="str">
        <f t="shared" ca="1" si="86"/>
        <v>X</v>
      </c>
      <c r="AG511" s="56" t="str">
        <f t="shared" si="90"/>
        <v>미확인</v>
      </c>
      <c r="AH511" s="55"/>
      <c r="AI511" s="39"/>
      <c r="AJ511" s="61"/>
      <c r="AK511" s="181"/>
      <c r="AL511" s="55" t="str">
        <f t="shared" si="87"/>
        <v>O</v>
      </c>
      <c r="AM511" s="47"/>
      <c r="AN511" s="47"/>
      <c r="AO511" s="47"/>
      <c r="AP511" s="44"/>
    </row>
    <row r="512" spans="1:42" ht="18" customHeight="1" x14ac:dyDescent="0.3">
      <c r="A512" s="13">
        <f t="shared" si="83"/>
        <v>0</v>
      </c>
      <c r="B512" s="120">
        <f t="shared" si="84"/>
        <v>1</v>
      </c>
      <c r="C512" s="55" t="str">
        <f t="shared" si="93"/>
        <v>2015.11.10</v>
      </c>
      <c r="D512" s="47" t="str">
        <f>IF(ISBLANK(J512),"",IF(ISBLANK(E512),"07:00 AM","08:00 AM"))</f>
        <v>07:00 AM</v>
      </c>
      <c r="E512" s="172"/>
      <c r="F512" s="177" t="str">
        <f t="shared" ca="1" si="85"/>
        <v>『삼강행실도』, 『속삼강행실도』, 『동국신속삼강행실도』 『오륜행실도』비교 자료: 2015.11.10.(화) 게시예정</v>
      </c>
      <c r="G512" s="26">
        <f t="shared" si="88"/>
        <v>505</v>
      </c>
      <c r="H512" s="29">
        <f t="shared" si="95"/>
        <v>1</v>
      </c>
      <c r="I512" s="18">
        <f>I511+1</f>
        <v>42318</v>
      </c>
      <c r="J512" s="23" t="s">
        <v>2409</v>
      </c>
      <c r="K512" s="23" t="str">
        <f>IF(ISBLANK(J512),"",CONCATENATE(J512,".hwp"))</f>
        <v>『삼강행실도』, 『속삼강행실도』, 『동국신속삼강행실도』 『오륜행실도』비교 자료.hwp</v>
      </c>
      <c r="L512" s="32"/>
      <c r="M512" s="20"/>
      <c r="N512" s="5"/>
      <c r="O512" s="5"/>
      <c r="P512" s="5"/>
      <c r="Q512" s="5"/>
      <c r="R512" s="5"/>
      <c r="S512" s="5"/>
      <c r="T512" s="5"/>
      <c r="U512" s="34"/>
      <c r="V512" s="20"/>
      <c r="W512" s="34"/>
      <c r="X512" s="20"/>
      <c r="Y512" s="5"/>
      <c r="Z512" s="5"/>
      <c r="AA512" s="5"/>
      <c r="AB512" s="5"/>
      <c r="AC512" s="34" t="s">
        <v>157</v>
      </c>
      <c r="AD512" s="34"/>
      <c r="AE512" s="152" t="str">
        <f t="shared" si="91"/>
        <v/>
      </c>
      <c r="AF512" s="53" t="str">
        <f t="shared" ca="1" si="86"/>
        <v>X</v>
      </c>
      <c r="AG512" s="56">
        <v>42230</v>
      </c>
      <c r="AH512" s="55" t="s">
        <v>2965</v>
      </c>
      <c r="AI512" s="39">
        <v>42230</v>
      </c>
      <c r="AJ512" s="61" t="s">
        <v>2794</v>
      </c>
      <c r="AK512" s="181"/>
      <c r="AL512" s="55" t="str">
        <f t="shared" si="87"/>
        <v>O</v>
      </c>
      <c r="AM512" s="47"/>
      <c r="AN512" s="47"/>
      <c r="AO512" s="47"/>
      <c r="AP512" s="44"/>
    </row>
    <row r="513" spans="1:42" ht="18" customHeight="1" x14ac:dyDescent="0.3">
      <c r="A513" s="13">
        <f t="shared" si="83"/>
        <v>0</v>
      </c>
      <c r="B513" s="120">
        <f t="shared" si="84"/>
        <v>1</v>
      </c>
      <c r="C513" s="55" t="str">
        <f t="shared" si="93"/>
        <v>2015.11.10</v>
      </c>
      <c r="D513" s="47" t="str">
        <f>IF(ISBLANK(J513),"",IF(ISBLANK(E512),"07:30 AM","08:30 AM"))</f>
        <v>07:30 AM</v>
      </c>
      <c r="E513" s="172"/>
      <c r="F513" s="177" t="str">
        <f t="shared" ca="1" si="85"/>
        <v>'삼국언어에 대하여': 2015.11.10.(화) 게시예정</v>
      </c>
      <c r="G513" s="26">
        <f t="shared" si="88"/>
        <v>506</v>
      </c>
      <c r="H513" s="29">
        <f t="shared" si="95"/>
        <v>2</v>
      </c>
      <c r="I513" s="18">
        <f t="shared" si="94"/>
        <v>42318</v>
      </c>
      <c r="J513" s="24" t="s">
        <v>2411</v>
      </c>
      <c r="K513" s="23" t="s">
        <v>2410</v>
      </c>
      <c r="L513" s="32" t="s">
        <v>2412</v>
      </c>
      <c r="M513" s="20"/>
      <c r="N513" s="5"/>
      <c r="O513" s="5"/>
      <c r="P513" s="5"/>
      <c r="Q513" s="5"/>
      <c r="R513" s="5"/>
      <c r="S513" s="5"/>
      <c r="T513" s="5"/>
      <c r="U513" s="34"/>
      <c r="V513" s="20"/>
      <c r="W513" s="34"/>
      <c r="X513" s="20"/>
      <c r="Y513" s="5"/>
      <c r="Z513" s="5"/>
      <c r="AA513" s="5"/>
      <c r="AB513" s="5"/>
      <c r="AC513" s="34"/>
      <c r="AD513" s="34"/>
      <c r="AE513" s="152" t="str">
        <f t="shared" si="91"/>
        <v/>
      </c>
      <c r="AF513" s="53" t="str">
        <f t="shared" ca="1" si="86"/>
        <v>X</v>
      </c>
      <c r="AG513" s="56" t="str">
        <f t="shared" si="90"/>
        <v>미확인</v>
      </c>
      <c r="AH513" s="55"/>
      <c r="AI513" s="39"/>
      <c r="AJ513" s="61"/>
      <c r="AK513" s="181"/>
      <c r="AL513" s="55" t="str">
        <f t="shared" si="87"/>
        <v>O</v>
      </c>
      <c r="AM513" s="47"/>
      <c r="AN513" s="47"/>
      <c r="AO513" s="47"/>
      <c r="AP513" s="44"/>
    </row>
    <row r="514" spans="1:42" ht="18" customHeight="1" x14ac:dyDescent="0.3">
      <c r="A514" s="13">
        <f t="shared" si="83"/>
        <v>0</v>
      </c>
      <c r="B514" s="120">
        <f t="shared" si="84"/>
        <v>1</v>
      </c>
      <c r="C514" s="55" t="str">
        <f t="shared" si="93"/>
        <v>2015.11.10</v>
      </c>
      <c r="D514" s="47" t="str">
        <f>IF(ISBLANK(J514),"",IF(ISBLANK(E512),"08:00 AM","09:00 AM"))</f>
        <v>08:00 AM</v>
      </c>
      <c r="E514" s="172"/>
      <c r="F514" s="177" t="str">
        <f t="shared" ca="1" si="85"/>
        <v>삼국사기: 2015.11.10.(화) 게시예정</v>
      </c>
      <c r="G514" s="26">
        <f t="shared" si="88"/>
        <v>507</v>
      </c>
      <c r="H514" s="29">
        <f t="shared" si="95"/>
        <v>3</v>
      </c>
      <c r="I514" s="18">
        <f t="shared" si="94"/>
        <v>42318</v>
      </c>
      <c r="J514" s="23" t="s">
        <v>2413</v>
      </c>
      <c r="K514" s="23" t="str">
        <f>IF(ISBLANK(J514),"",CONCATENATE(J514,".hwp"))</f>
        <v>삼국사기.hwp</v>
      </c>
      <c r="L514" s="32"/>
      <c r="M514" s="20"/>
      <c r="N514" s="5"/>
      <c r="O514" s="5"/>
      <c r="P514" s="5"/>
      <c r="Q514" s="5"/>
      <c r="R514" s="5"/>
      <c r="S514" s="5"/>
      <c r="T514" s="5"/>
      <c r="U514" s="34"/>
      <c r="V514" s="20"/>
      <c r="W514" s="34"/>
      <c r="X514" s="20"/>
      <c r="Y514" s="5"/>
      <c r="Z514" s="5"/>
      <c r="AA514" s="5"/>
      <c r="AB514" s="5"/>
      <c r="AC514" s="34"/>
      <c r="AD514" s="34"/>
      <c r="AE514" s="152" t="str">
        <f t="shared" si="91"/>
        <v/>
      </c>
      <c r="AF514" s="53" t="str">
        <f t="shared" ca="1" si="86"/>
        <v>X</v>
      </c>
      <c r="AG514" s="56" t="str">
        <f t="shared" si="90"/>
        <v>지은이 찾을 수 없음</v>
      </c>
      <c r="AH514" s="55"/>
      <c r="AI514" s="39"/>
      <c r="AJ514" s="61"/>
      <c r="AK514" s="181" t="s">
        <v>2923</v>
      </c>
      <c r="AL514" s="55" t="str">
        <f t="shared" si="87"/>
        <v>O</v>
      </c>
      <c r="AM514" s="47"/>
      <c r="AN514" s="47"/>
      <c r="AO514" s="47"/>
      <c r="AP514" s="44"/>
    </row>
    <row r="515" spans="1:42" ht="18" customHeight="1" x14ac:dyDescent="0.3">
      <c r="A515" s="13">
        <f t="shared" si="83"/>
        <v>0</v>
      </c>
      <c r="B515" s="120">
        <f t="shared" si="84"/>
        <v>1</v>
      </c>
      <c r="C515" s="55" t="str">
        <f t="shared" si="93"/>
        <v>2015.11.10</v>
      </c>
      <c r="D515" s="47" t="str">
        <f>IF(ISBLANK(J515),"",IF(ISBLANK(E512),"08:30 AM","09:30 AM"))</f>
        <v>08:30 AM</v>
      </c>
      <c r="E515" s="172"/>
      <c r="F515" s="177" t="str">
        <f t="shared" ca="1" si="85"/>
        <v>사할린 동포의 한국어 의식 조사 연구: 2015.11.10.(화) 게시예정</v>
      </c>
      <c r="G515" s="26">
        <f t="shared" si="88"/>
        <v>508</v>
      </c>
      <c r="H515" s="29">
        <f t="shared" si="95"/>
        <v>4</v>
      </c>
      <c r="I515" s="18">
        <f t="shared" si="94"/>
        <v>42318</v>
      </c>
      <c r="J515" s="23" t="s">
        <v>2414</v>
      </c>
      <c r="K515" s="23" t="str">
        <f>IF(ISBLANK(J515),"",CONCATENATE(J515,".hwp"))</f>
        <v>사할린 동포의 한국어 의식 조사 연구.hwp</v>
      </c>
      <c r="L515" s="32"/>
      <c r="M515" s="20"/>
      <c r="N515" s="5"/>
      <c r="O515" s="5"/>
      <c r="P515" s="5"/>
      <c r="Q515" s="213" t="str">
        <f>AK515</f>
        <v>민현식</v>
      </c>
      <c r="R515" s="5"/>
      <c r="S515" s="5"/>
      <c r="T515" s="5"/>
      <c r="U515" s="34"/>
      <c r="V515" s="20"/>
      <c r="W515" s="34"/>
      <c r="X515" s="20"/>
      <c r="Y515" s="5"/>
      <c r="Z515" s="5"/>
      <c r="AA515" s="5"/>
      <c r="AB515" s="5"/>
      <c r="AC515" s="34"/>
      <c r="AD515" s="34"/>
      <c r="AE515" s="152" t="str">
        <f t="shared" si="91"/>
        <v/>
      </c>
      <c r="AF515" s="53" t="str">
        <f t="shared" ca="1" si="86"/>
        <v>X</v>
      </c>
      <c r="AG515" s="56">
        <v>42230</v>
      </c>
      <c r="AH515" s="55" t="s">
        <v>2990</v>
      </c>
      <c r="AI515" s="39"/>
      <c r="AJ515" s="61"/>
      <c r="AK515" s="181" t="s">
        <v>2905</v>
      </c>
      <c r="AL515" s="55" t="str">
        <f t="shared" si="87"/>
        <v>O</v>
      </c>
      <c r="AM515" s="47"/>
      <c r="AN515" s="47"/>
      <c r="AO515" s="47"/>
      <c r="AP515" s="44"/>
    </row>
    <row r="516" spans="1:42" ht="18" customHeight="1" x14ac:dyDescent="0.3">
      <c r="A516" s="13">
        <f t="shared" ref="A516:A531" si="96">IF(ISBLANK(J516),"",0)</f>
        <v>0</v>
      </c>
      <c r="B516" s="120">
        <f t="shared" si="84"/>
        <v>1</v>
      </c>
      <c r="C516" s="55" t="str">
        <f t="shared" si="93"/>
        <v>2015.11.11</v>
      </c>
      <c r="D516" s="47" t="str">
        <f>IF(ISBLANK(J516),"",IF(ISBLANK(E516),"07:00 AM","08:00 AM"))</f>
        <v>08:00 AM</v>
      </c>
      <c r="E516" s="172">
        <v>1</v>
      </c>
      <c r="F516" s="177" t="str">
        <f t="shared" ca="1" si="85"/>
        <v>사투리의 자리매김: 2015.11.11.(수) 게시예정</v>
      </c>
      <c r="G516" s="26">
        <f t="shared" si="88"/>
        <v>509</v>
      </c>
      <c r="H516" s="29">
        <f t="shared" si="95"/>
        <v>1</v>
      </c>
      <c r="I516" s="18">
        <f>I515+1</f>
        <v>42319</v>
      </c>
      <c r="J516" s="23" t="s">
        <v>2415</v>
      </c>
      <c r="K516" s="23" t="str">
        <f>IF(ISBLANK(J516),"",CONCATENATE(J516,".hwp"))</f>
        <v>사투리의 자리매김.hwp</v>
      </c>
      <c r="L516" s="32" t="s">
        <v>2417</v>
      </c>
      <c r="M516" s="20"/>
      <c r="N516" s="5"/>
      <c r="O516" s="5"/>
      <c r="P516" s="5"/>
      <c r="Q516" s="5"/>
      <c r="R516" s="5"/>
      <c r="S516" s="5"/>
      <c r="T516" s="5"/>
      <c r="U516" s="34"/>
      <c r="V516" s="20"/>
      <c r="W516" s="34"/>
      <c r="X516" s="20"/>
      <c r="Y516" s="5"/>
      <c r="Z516" s="5"/>
      <c r="AA516" s="5"/>
      <c r="AB516" s="5"/>
      <c r="AC516" s="34"/>
      <c r="AD516" s="34"/>
      <c r="AE516" s="152" t="str">
        <f t="shared" si="91"/>
        <v/>
      </c>
      <c r="AF516" s="53" t="str">
        <f t="shared" ca="1" si="86"/>
        <v>X</v>
      </c>
      <c r="AG516" s="56" t="str">
        <f t="shared" si="90"/>
        <v>미확인</v>
      </c>
      <c r="AH516" s="55"/>
      <c r="AI516" s="39"/>
      <c r="AJ516" s="61"/>
      <c r="AK516" s="181"/>
      <c r="AL516" s="55" t="str">
        <f t="shared" si="87"/>
        <v>O</v>
      </c>
      <c r="AM516" s="47"/>
      <c r="AN516" s="47"/>
      <c r="AO516" s="47"/>
      <c r="AP516" s="44"/>
    </row>
    <row r="517" spans="1:42" ht="18" customHeight="1" x14ac:dyDescent="0.3">
      <c r="A517" s="13">
        <f t="shared" si="96"/>
        <v>0</v>
      </c>
      <c r="B517" s="120">
        <f t="shared" si="84"/>
        <v>1</v>
      </c>
      <c r="C517" s="55" t="str">
        <f t="shared" si="93"/>
        <v>2015.11.11</v>
      </c>
      <c r="D517" s="47" t="str">
        <f>IF(ISBLANK(J517),"",IF(ISBLANK(E516),"07:30 AM","08:30 AM"))</f>
        <v>08:30 AM</v>
      </c>
      <c r="E517" s="172"/>
      <c r="F517" s="177" t="str">
        <f t="shared" ca="1" si="85"/>
        <v>사전 편찬에서 북한어의 처리 방법 연구: 2015.11.11.(수) 게시예정</v>
      </c>
      <c r="G517" s="26">
        <f t="shared" si="88"/>
        <v>510</v>
      </c>
      <c r="H517" s="29">
        <f t="shared" si="95"/>
        <v>2</v>
      </c>
      <c r="I517" s="18">
        <f t="shared" si="94"/>
        <v>42319</v>
      </c>
      <c r="J517" s="23" t="s">
        <v>2418</v>
      </c>
      <c r="K517" s="23" t="s">
        <v>2421</v>
      </c>
      <c r="L517" s="32"/>
      <c r="M517" s="20"/>
      <c r="N517" s="5"/>
      <c r="O517" s="5"/>
      <c r="P517" s="5"/>
      <c r="Q517" s="5"/>
      <c r="R517" s="5"/>
      <c r="S517" s="5"/>
      <c r="T517" s="5"/>
      <c r="U517" s="34" t="s">
        <v>2420</v>
      </c>
      <c r="V517" s="20"/>
      <c r="W517" s="34"/>
      <c r="X517" s="20"/>
      <c r="Y517" s="5"/>
      <c r="Z517" s="5"/>
      <c r="AA517" s="5"/>
      <c r="AB517" s="5"/>
      <c r="AC517" s="34"/>
      <c r="AD517" s="34"/>
      <c r="AE517" s="152" t="str">
        <f t="shared" si="91"/>
        <v/>
      </c>
      <c r="AF517" s="53" t="str">
        <f t="shared" ca="1" si="86"/>
        <v>X</v>
      </c>
      <c r="AG517" s="56" t="str">
        <f t="shared" si="90"/>
        <v>미확인</v>
      </c>
      <c r="AH517" s="55"/>
      <c r="AI517" s="39"/>
      <c r="AJ517" s="61"/>
      <c r="AK517" s="181"/>
      <c r="AL517" s="55" t="str">
        <f t="shared" si="87"/>
        <v>O</v>
      </c>
      <c r="AM517" s="47"/>
      <c r="AN517" s="47"/>
      <c r="AO517" s="47"/>
      <c r="AP517" s="44"/>
    </row>
    <row r="518" spans="1:42" ht="18" customHeight="1" x14ac:dyDescent="0.3">
      <c r="A518" s="13">
        <f t="shared" si="96"/>
        <v>0</v>
      </c>
      <c r="B518" s="120">
        <f t="shared" si="84"/>
        <v>1</v>
      </c>
      <c r="C518" s="55" t="str">
        <f t="shared" si="93"/>
        <v>2015.11.11</v>
      </c>
      <c r="D518" s="47" t="str">
        <f>IF(ISBLANK(J518),"",IF(ISBLANK(E516),"08:00 AM","09:00 AM"))</f>
        <v>09:00 AM</v>
      </c>
      <c r="E518" s="172"/>
      <c r="F518" s="177" t="str">
        <f t="shared" ca="1" si="85"/>
        <v>삼국사기·삼국유사·고려사 및 태조.정종.태종.문종.단종.세조실록 빈용 한자: 2015.11.11.(수) 게시예정</v>
      </c>
      <c r="G518" s="26">
        <f t="shared" si="88"/>
        <v>511</v>
      </c>
      <c r="H518" s="29">
        <f t="shared" si="95"/>
        <v>3</v>
      </c>
      <c r="I518" s="18">
        <f t="shared" si="94"/>
        <v>42319</v>
      </c>
      <c r="J518" s="23" t="s">
        <v>2422</v>
      </c>
      <c r="K518" s="23" t="str">
        <f t="shared" ref="K518:K527" si="97">IF(ISBLANK(J518),"",CONCATENATE(J518,".hwp"))</f>
        <v>삼국사기·삼국유사·고려사 및 태조.정종.태종.문종.단종.세조실록 빈용 한자.hwp</v>
      </c>
      <c r="L518" s="32"/>
      <c r="M518" s="20"/>
      <c r="N518" s="5"/>
      <c r="O518" s="5"/>
      <c r="P518" s="5"/>
      <c r="Q518" s="5"/>
      <c r="R518" s="5"/>
      <c r="S518" s="5"/>
      <c r="T518" s="5"/>
      <c r="U518" s="34" t="s">
        <v>2423</v>
      </c>
      <c r="V518" s="20"/>
      <c r="W518" s="34"/>
      <c r="X518" s="20"/>
      <c r="Y518" s="5"/>
      <c r="Z518" s="5"/>
      <c r="AA518" s="5"/>
      <c r="AB518" s="5"/>
      <c r="AC518" s="34"/>
      <c r="AD518" s="34"/>
      <c r="AE518" s="152" t="str">
        <f t="shared" si="91"/>
        <v/>
      </c>
      <c r="AF518" s="53" t="str">
        <f t="shared" ca="1" si="86"/>
        <v>X</v>
      </c>
      <c r="AG518" s="56" t="str">
        <f t="shared" si="90"/>
        <v>미확인</v>
      </c>
      <c r="AH518" s="55"/>
      <c r="AI518" s="39"/>
      <c r="AJ518" s="61"/>
      <c r="AK518" s="181"/>
      <c r="AL518" s="55" t="str">
        <f t="shared" si="87"/>
        <v>O</v>
      </c>
      <c r="AM518" s="47"/>
      <c r="AN518" s="47"/>
      <c r="AO518" s="47"/>
      <c r="AP518" s="44"/>
    </row>
    <row r="519" spans="1:42" ht="18" customHeight="1" x14ac:dyDescent="0.3">
      <c r="A519" s="13">
        <f t="shared" si="96"/>
        <v>0</v>
      </c>
      <c r="B519" s="120">
        <f t="shared" si="84"/>
        <v>1</v>
      </c>
      <c r="C519" s="55" t="str">
        <f t="shared" si="93"/>
        <v>2015.11.11</v>
      </c>
      <c r="D519" s="47" t="str">
        <f>IF(ISBLANK(J519),"",IF(ISBLANK(E516),"08:30 AM","09:30 AM"))</f>
        <v>09:30 AM</v>
      </c>
      <c r="E519" s="172"/>
      <c r="F519" s="177" t="str">
        <f t="shared" ca="1" si="85"/>
        <v>비평적 소설의 더 큰 자기모순: 2015.11.11.(수) 게시예정</v>
      </c>
      <c r="G519" s="26">
        <f t="shared" si="88"/>
        <v>512</v>
      </c>
      <c r="H519" s="29">
        <f t="shared" si="95"/>
        <v>4</v>
      </c>
      <c r="I519" s="18">
        <f t="shared" si="94"/>
        <v>42319</v>
      </c>
      <c r="J519" s="23" t="s">
        <v>2424</v>
      </c>
      <c r="K519" s="23" t="str">
        <f t="shared" si="97"/>
        <v>비평적 소설의 더 큰 자기모순.hwp</v>
      </c>
      <c r="L519" s="32"/>
      <c r="M519" s="20"/>
      <c r="N519" s="5"/>
      <c r="O519" s="5"/>
      <c r="P519" s="5"/>
      <c r="Q519" s="5"/>
      <c r="R519" s="5"/>
      <c r="S519" s="5"/>
      <c r="T519" s="5"/>
      <c r="U519" s="34"/>
      <c r="V519" s="20"/>
      <c r="W519" s="34" t="s">
        <v>2355</v>
      </c>
      <c r="X519" s="20"/>
      <c r="Y519" s="5"/>
      <c r="Z519" s="5"/>
      <c r="AA519" s="5"/>
      <c r="AB519" s="5"/>
      <c r="AC519" s="34"/>
      <c r="AD519" s="34"/>
      <c r="AE519" s="152" t="str">
        <f t="shared" si="91"/>
        <v/>
      </c>
      <c r="AF519" s="53" t="str">
        <f t="shared" ca="1" si="86"/>
        <v>X</v>
      </c>
      <c r="AG519" s="56" t="str">
        <f t="shared" si="90"/>
        <v>미확인</v>
      </c>
      <c r="AH519" s="55"/>
      <c r="AI519" s="39"/>
      <c r="AJ519" s="61"/>
      <c r="AK519" s="181"/>
      <c r="AL519" s="55" t="str">
        <f t="shared" si="87"/>
        <v>O</v>
      </c>
      <c r="AM519" s="47"/>
      <c r="AN519" s="47"/>
      <c r="AO519" s="47"/>
      <c r="AP519" s="44"/>
    </row>
    <row r="520" spans="1:42" ht="18" customHeight="1" x14ac:dyDescent="0.3">
      <c r="A520" s="13">
        <f t="shared" si="96"/>
        <v>0</v>
      </c>
      <c r="B520" s="120">
        <f t="shared" ref="B520:B583" si="98">IF(ISBLANK(J520),"",IF(COUNTIF($J$8:$J$1048576,J520)&lt;=10,COUNTIF($J$8:$J$1048576,J520),IF(COUNTIF($J$8:$J$1048576,J520)&gt;11,1)))</f>
        <v>1</v>
      </c>
      <c r="C520" s="55" t="str">
        <f t="shared" si="93"/>
        <v>2015.11.12</v>
      </c>
      <c r="D520" s="47" t="str">
        <f>IF(ISBLANK(J520),"",IF(ISBLANK(E520),"07:00 AM","08:00 AM"))</f>
        <v>07:00 AM</v>
      </c>
      <c r="E520" s="172"/>
      <c r="F520" s="177" t="str">
        <f t="shared" ref="F520:F583" ca="1" si="99">IF(ISBLANK(J520),"",CONCATENATE(J520,": ",TEXT(I520,"yyyy.mm.dd.(aaa)")," ",IF(AF520="O","게시함.",IF(AF520="X","게시예정",""))))</f>
        <v>분단 극복을 위한 국어학 연구 방향: 2015.11.12.(목) 게시예정</v>
      </c>
      <c r="G520" s="26">
        <f t="shared" si="88"/>
        <v>513</v>
      </c>
      <c r="H520" s="29">
        <f t="shared" si="95"/>
        <v>1</v>
      </c>
      <c r="I520" s="18">
        <f>I519+1</f>
        <v>42320</v>
      </c>
      <c r="J520" s="23" t="s">
        <v>2425</v>
      </c>
      <c r="K520" s="23" t="str">
        <f t="shared" si="97"/>
        <v>분단 극복을 위한 국어학 연구 방향.hwp</v>
      </c>
      <c r="L520" s="32" t="s">
        <v>2426</v>
      </c>
      <c r="M520" s="20"/>
      <c r="N520" s="5"/>
      <c r="O520" s="5"/>
      <c r="P520" s="5"/>
      <c r="Q520" s="5"/>
      <c r="R520" s="5"/>
      <c r="S520" s="5"/>
      <c r="T520" s="5"/>
      <c r="U520" s="34"/>
      <c r="V520" s="20"/>
      <c r="W520" s="34"/>
      <c r="X520" s="20"/>
      <c r="Y520" s="5"/>
      <c r="Z520" s="5"/>
      <c r="AA520" s="5"/>
      <c r="AB520" s="5"/>
      <c r="AC520" s="34"/>
      <c r="AD520" s="34"/>
      <c r="AE520" s="152" t="str">
        <f t="shared" si="91"/>
        <v/>
      </c>
      <c r="AF520" s="53" t="str">
        <f t="shared" ref="AF520:AF583" ca="1" si="100">IF(ISBLANK(J520),"",IF(AM520="X","X",IF(TODAY()&gt;=I520,"O","X")))</f>
        <v>X</v>
      </c>
      <c r="AG520" s="56" t="str">
        <f t="shared" ref="AG520:AG582" si="101">IF(ISBLANK(J520),"",IF(COUNTA(L520:AD520)=0,"지은이 찾을 수 없음",IF(COUNTA(L520:AD520)&gt;0,"미확인")))</f>
        <v>미확인</v>
      </c>
      <c r="AH520" s="55"/>
      <c r="AI520" s="39"/>
      <c r="AJ520" s="61"/>
      <c r="AK520" s="181"/>
      <c r="AL520" s="55" t="str">
        <f t="shared" ref="AL520:AL583" si="102">IF(ISBLANK(J520),"","O")</f>
        <v>O</v>
      </c>
      <c r="AM520" s="47"/>
      <c r="AN520" s="47"/>
      <c r="AO520" s="47"/>
      <c r="AP520" s="44"/>
    </row>
    <row r="521" spans="1:42" ht="18" customHeight="1" x14ac:dyDescent="0.3">
      <c r="A521" s="13">
        <f t="shared" si="96"/>
        <v>0</v>
      </c>
      <c r="B521" s="120">
        <f t="shared" si="98"/>
        <v>1</v>
      </c>
      <c r="C521" s="55" t="str">
        <f t="shared" si="93"/>
        <v>2015.11.12</v>
      </c>
      <c r="D521" s="47" t="str">
        <f>IF(ISBLANK(J521),"",IF(ISBLANK(E520),"07:30 AM","08:30 AM"))</f>
        <v>07:30 AM</v>
      </c>
      <c r="E521" s="172"/>
      <c r="F521" s="177" t="str">
        <f t="shared" ca="1" si="99"/>
        <v>북한의 언어 자료 처리에 대한 분석: 2015.11.12.(목) 게시예정</v>
      </c>
      <c r="G521" s="26">
        <f t="shared" ref="G521:G584" si="103">IF(ISBLANK(J521),"",ROW()-7)</f>
        <v>514</v>
      </c>
      <c r="H521" s="29">
        <f t="shared" si="95"/>
        <v>2</v>
      </c>
      <c r="I521" s="18">
        <f t="shared" si="94"/>
        <v>42320</v>
      </c>
      <c r="J521" s="23" t="s">
        <v>2427</v>
      </c>
      <c r="K521" s="23" t="str">
        <f t="shared" si="97"/>
        <v>북한의 언어 자료 처리에 대한 분석.hwp</v>
      </c>
      <c r="L521" s="32" t="s">
        <v>2429</v>
      </c>
      <c r="M521" s="20"/>
      <c r="N521" s="5"/>
      <c r="O521" s="5"/>
      <c r="P521" s="5"/>
      <c r="Q521" s="5"/>
      <c r="R521" s="5"/>
      <c r="S521" s="5"/>
      <c r="T521" s="5"/>
      <c r="U521" s="34"/>
      <c r="V521" s="20"/>
      <c r="W521" s="34"/>
      <c r="X521" s="20"/>
      <c r="Y521" s="5"/>
      <c r="Z521" s="5"/>
      <c r="AA521" s="5"/>
      <c r="AB521" s="5"/>
      <c r="AC521" s="34"/>
      <c r="AD521" s="34"/>
      <c r="AE521" s="152" t="str">
        <f t="shared" si="91"/>
        <v/>
      </c>
      <c r="AF521" s="53" t="str">
        <f t="shared" ca="1" si="100"/>
        <v>X</v>
      </c>
      <c r="AG521" s="56" t="str">
        <f t="shared" si="101"/>
        <v>미확인</v>
      </c>
      <c r="AH521" s="55"/>
      <c r="AI521" s="39"/>
      <c r="AJ521" s="61"/>
      <c r="AK521" s="181"/>
      <c r="AL521" s="55" t="str">
        <f t="shared" si="102"/>
        <v>O</v>
      </c>
      <c r="AM521" s="47"/>
      <c r="AN521" s="47"/>
      <c r="AO521" s="47"/>
      <c r="AP521" s="44"/>
    </row>
    <row r="522" spans="1:42" ht="18" customHeight="1" x14ac:dyDescent="0.3">
      <c r="A522" s="13">
        <f t="shared" si="96"/>
        <v>0</v>
      </c>
      <c r="B522" s="120">
        <f t="shared" si="98"/>
        <v>1</v>
      </c>
      <c r="C522" s="55" t="str">
        <f t="shared" si="93"/>
        <v>2015.11.12</v>
      </c>
      <c r="D522" s="47" t="str">
        <f>IF(ISBLANK(J522),"",IF(ISBLANK(E520),"08:00 AM","09:00 AM"))</f>
        <v>08:00 AM</v>
      </c>
      <c r="E522" s="172"/>
      <c r="F522" s="177" t="str">
        <f t="shared" ca="1" si="99"/>
        <v>북한문법의 품사론에 관한 연구: 2015.11.12.(목) 게시예정</v>
      </c>
      <c r="G522" s="26">
        <f t="shared" si="103"/>
        <v>515</v>
      </c>
      <c r="H522" s="29">
        <f t="shared" si="95"/>
        <v>3</v>
      </c>
      <c r="I522" s="18">
        <f t="shared" si="94"/>
        <v>42320</v>
      </c>
      <c r="J522" s="23" t="s">
        <v>2430</v>
      </c>
      <c r="K522" s="23" t="str">
        <f t="shared" si="97"/>
        <v>북한문법의 품사론에 관한 연구.hwp</v>
      </c>
      <c r="L522" s="32"/>
      <c r="M522" s="20"/>
      <c r="N522" s="5"/>
      <c r="O522" s="5"/>
      <c r="P522" s="5"/>
      <c r="Q522" s="5"/>
      <c r="R522" s="5"/>
      <c r="S522" s="5"/>
      <c r="T522" s="5"/>
      <c r="U522" s="34" t="s">
        <v>2431</v>
      </c>
      <c r="V522" s="20"/>
      <c r="W522" s="34"/>
      <c r="X522" s="20"/>
      <c r="Y522" s="5"/>
      <c r="Z522" s="5"/>
      <c r="AA522" s="5"/>
      <c r="AB522" s="5"/>
      <c r="AC522" s="34"/>
      <c r="AD522" s="34"/>
      <c r="AE522" s="152" t="str">
        <f t="shared" si="91"/>
        <v/>
      </c>
      <c r="AF522" s="53" t="str">
        <f t="shared" ca="1" si="100"/>
        <v>X</v>
      </c>
      <c r="AG522" s="56" t="str">
        <f t="shared" si="101"/>
        <v>미확인</v>
      </c>
      <c r="AH522" s="55"/>
      <c r="AI522" s="39"/>
      <c r="AJ522" s="61"/>
      <c r="AK522" s="181"/>
      <c r="AL522" s="55" t="str">
        <f t="shared" si="102"/>
        <v>O</v>
      </c>
      <c r="AM522" s="47"/>
      <c r="AN522" s="47"/>
      <c r="AO522" s="47"/>
      <c r="AP522" s="44"/>
    </row>
    <row r="523" spans="1:42" ht="18" customHeight="1" x14ac:dyDescent="0.3">
      <c r="A523" s="13">
        <f t="shared" si="96"/>
        <v>0</v>
      </c>
      <c r="B523" s="120">
        <f t="shared" si="98"/>
        <v>1</v>
      </c>
      <c r="C523" s="55" t="str">
        <f t="shared" si="93"/>
        <v>2015.11.12</v>
      </c>
      <c r="D523" s="47" t="str">
        <f>IF(ISBLANK(J523),"",IF(ISBLANK(E520),"08:30 AM","09:30 AM"))</f>
        <v>08:30 AM</v>
      </c>
      <c r="E523" s="172"/>
      <c r="F523" s="177" t="str">
        <f t="shared" ca="1" si="99"/>
        <v>부사의 하위 구분 체계: 2015.11.12.(목) 게시예정</v>
      </c>
      <c r="G523" s="26">
        <f t="shared" si="103"/>
        <v>516</v>
      </c>
      <c r="H523" s="29">
        <f t="shared" si="95"/>
        <v>4</v>
      </c>
      <c r="I523" s="18">
        <f t="shared" si="94"/>
        <v>42320</v>
      </c>
      <c r="J523" s="23" t="s">
        <v>2432</v>
      </c>
      <c r="K523" s="23" t="str">
        <f t="shared" si="97"/>
        <v>부사의 하위 구분 체계.hwp</v>
      </c>
      <c r="L523" s="32"/>
      <c r="M523" s="20"/>
      <c r="N523" s="5"/>
      <c r="O523" s="5"/>
      <c r="P523" s="5"/>
      <c r="Q523" s="5"/>
      <c r="R523" s="5"/>
      <c r="S523" s="5"/>
      <c r="T523" s="5"/>
      <c r="U523" s="34" t="s">
        <v>2433</v>
      </c>
      <c r="V523" s="20"/>
      <c r="W523" s="34"/>
      <c r="X523" s="20"/>
      <c r="Y523" s="5"/>
      <c r="Z523" s="5"/>
      <c r="AA523" s="5"/>
      <c r="AB523" s="5"/>
      <c r="AC523" s="34"/>
      <c r="AD523" s="34"/>
      <c r="AE523" s="152" t="str">
        <f t="shared" ref="AE523:AE586" si="104">IF(OR(ISBLANK(J523),COUNTA(L523:AD523)&lt;=1),"",IF(COUNTA(L523:AD523)&gt;1,COUNTA(L523:AD523)))</f>
        <v/>
      </c>
      <c r="AF523" s="53" t="str">
        <f t="shared" ca="1" si="100"/>
        <v>X</v>
      </c>
      <c r="AG523" s="56" t="str">
        <f t="shared" si="101"/>
        <v>미확인</v>
      </c>
      <c r="AH523" s="55"/>
      <c r="AI523" s="39"/>
      <c r="AJ523" s="61"/>
      <c r="AK523" s="181"/>
      <c r="AL523" s="55" t="str">
        <f t="shared" si="102"/>
        <v>O</v>
      </c>
      <c r="AM523" s="47"/>
      <c r="AN523" s="47"/>
      <c r="AO523" s="47"/>
      <c r="AP523" s="44"/>
    </row>
    <row r="524" spans="1:42" ht="18" customHeight="1" x14ac:dyDescent="0.3">
      <c r="A524" s="13">
        <f t="shared" si="96"/>
        <v>0</v>
      </c>
      <c r="B524" s="120">
        <f t="shared" si="98"/>
        <v>1</v>
      </c>
      <c r="C524" s="55" t="str">
        <f t="shared" si="93"/>
        <v>2015.11.13</v>
      </c>
      <c r="D524" s="47" t="str">
        <f>IF(ISBLANK(J524),"",IF(ISBLANK(E524),"07:00 AM","08:00 AM"))</f>
        <v>07:00 AM</v>
      </c>
      <c r="E524" s="172"/>
      <c r="F524" s="177" t="str">
        <f t="shared" ca="1" si="99"/>
        <v>보존해야 할 무형의 유산, 방언: 2015.11.13.(금) 게시예정</v>
      </c>
      <c r="G524" s="26">
        <f t="shared" si="103"/>
        <v>517</v>
      </c>
      <c r="H524" s="29">
        <f t="shared" si="95"/>
        <v>1</v>
      </c>
      <c r="I524" s="18">
        <f>I523+1</f>
        <v>42321</v>
      </c>
      <c r="J524" s="23" t="s">
        <v>2434</v>
      </c>
      <c r="K524" s="23" t="str">
        <f t="shared" si="97"/>
        <v>보존해야 할 무형의 유산, 방언.hwp</v>
      </c>
      <c r="L524" s="32"/>
      <c r="M524" s="20"/>
      <c r="N524" s="5"/>
      <c r="O524" s="5"/>
      <c r="P524" s="5"/>
      <c r="Q524" s="5"/>
      <c r="R524" s="5"/>
      <c r="S524" s="5"/>
      <c r="T524" s="5"/>
      <c r="U524" s="34"/>
      <c r="V524" s="20"/>
      <c r="W524" s="34"/>
      <c r="X524" s="20"/>
      <c r="Y524" s="5"/>
      <c r="Z524" s="5"/>
      <c r="AA524" s="5"/>
      <c r="AB524" s="5"/>
      <c r="AC524" s="34" t="s">
        <v>2436</v>
      </c>
      <c r="AD524" s="34"/>
      <c r="AE524" s="152" t="str">
        <f t="shared" si="104"/>
        <v/>
      </c>
      <c r="AF524" s="53" t="str">
        <f t="shared" ca="1" si="100"/>
        <v>X</v>
      </c>
      <c r="AG524" s="56" t="str">
        <f t="shared" si="101"/>
        <v>미확인</v>
      </c>
      <c r="AH524" s="55"/>
      <c r="AI524" s="39"/>
      <c r="AJ524" s="61"/>
      <c r="AK524" s="181"/>
      <c r="AL524" s="55" t="str">
        <f t="shared" si="102"/>
        <v>O</v>
      </c>
      <c r="AM524" s="47"/>
      <c r="AN524" s="47"/>
      <c r="AO524" s="47"/>
      <c r="AP524" s="44"/>
    </row>
    <row r="525" spans="1:42" ht="18" customHeight="1" x14ac:dyDescent="0.3">
      <c r="A525" s="13">
        <f t="shared" si="96"/>
        <v>0</v>
      </c>
      <c r="B525" s="120">
        <f t="shared" si="98"/>
        <v>1</v>
      </c>
      <c r="C525" s="55" t="str">
        <f t="shared" si="93"/>
        <v>2015.11.13</v>
      </c>
      <c r="D525" s="47" t="str">
        <f>IF(ISBLANK(J525),"",IF(ISBLANK(E524),"07:30 AM","08:30 AM"))</f>
        <v>07:30 AM</v>
      </c>
      <c r="E525" s="172"/>
      <c r="F525" s="177" t="str">
        <f t="shared" ca="1" si="99"/>
        <v>변화하는 사회 속의 청소년의 언어문화: 2015.11.13.(금) 게시예정</v>
      </c>
      <c r="G525" s="26">
        <f t="shared" si="103"/>
        <v>518</v>
      </c>
      <c r="H525" s="29">
        <f t="shared" si="95"/>
        <v>2</v>
      </c>
      <c r="I525" s="18">
        <f t="shared" si="94"/>
        <v>42321</v>
      </c>
      <c r="J525" s="23" t="s">
        <v>2437</v>
      </c>
      <c r="K525" s="23" t="str">
        <f t="shared" si="97"/>
        <v>변화하는 사회 속의 청소년의 언어문화.hwp</v>
      </c>
      <c r="L525" s="32"/>
      <c r="M525" s="20"/>
      <c r="N525" s="5"/>
      <c r="O525" s="5"/>
      <c r="P525" s="5"/>
      <c r="Q525" s="5"/>
      <c r="R525" s="5"/>
      <c r="S525" s="5"/>
      <c r="T525" s="5"/>
      <c r="U525" s="34"/>
      <c r="V525" s="20"/>
      <c r="W525" s="34"/>
      <c r="X525" s="20"/>
      <c r="Y525" s="5"/>
      <c r="Z525" s="5"/>
      <c r="AA525" s="5"/>
      <c r="AB525" s="5"/>
      <c r="AC525" s="34"/>
      <c r="AD525" s="34"/>
      <c r="AE525" s="152" t="str">
        <f t="shared" si="104"/>
        <v/>
      </c>
      <c r="AF525" s="53" t="str">
        <f t="shared" ca="1" si="100"/>
        <v>X</v>
      </c>
      <c r="AG525" s="56" t="str">
        <f t="shared" si="101"/>
        <v>지은이 찾을 수 없음</v>
      </c>
      <c r="AH525" s="55"/>
      <c r="AI525" s="39"/>
      <c r="AJ525" s="61"/>
      <c r="AK525" s="181" t="s">
        <v>2873</v>
      </c>
      <c r="AL525" s="55" t="str">
        <f t="shared" si="102"/>
        <v>O</v>
      </c>
      <c r="AM525" s="47"/>
      <c r="AN525" s="47"/>
      <c r="AO525" s="47"/>
      <c r="AP525" s="44"/>
    </row>
    <row r="526" spans="1:42" ht="18" customHeight="1" x14ac:dyDescent="0.3">
      <c r="A526" s="13">
        <f t="shared" si="96"/>
        <v>0</v>
      </c>
      <c r="B526" s="120">
        <f t="shared" si="98"/>
        <v>1</v>
      </c>
      <c r="C526" s="55" t="str">
        <f t="shared" si="93"/>
        <v>2015.11.13</v>
      </c>
      <c r="D526" s="47" t="str">
        <f>IF(ISBLANK(J526),"",IF(ISBLANK(E524),"08:00 AM","09:00 AM"))</f>
        <v>08:00 AM</v>
      </c>
      <c r="E526" s="172"/>
      <c r="F526" s="177" t="str">
        <f t="shared" ca="1" si="99"/>
        <v>법화경언해 3, 4권: 2015.11.13.(금) 게시예정</v>
      </c>
      <c r="G526" s="26">
        <f t="shared" si="103"/>
        <v>519</v>
      </c>
      <c r="H526" s="29">
        <f t="shared" si="95"/>
        <v>3</v>
      </c>
      <c r="I526" s="18">
        <f t="shared" si="94"/>
        <v>42321</v>
      </c>
      <c r="J526" s="23" t="s">
        <v>2438</v>
      </c>
      <c r="K526" s="23" t="str">
        <f t="shared" si="97"/>
        <v>법화경언해 3, 4권.hwp</v>
      </c>
      <c r="L526" s="32"/>
      <c r="M526" s="20"/>
      <c r="N526" s="5"/>
      <c r="O526" s="5"/>
      <c r="P526" s="5"/>
      <c r="Q526" s="5"/>
      <c r="R526" s="5"/>
      <c r="S526" s="5"/>
      <c r="T526" s="5"/>
      <c r="U526" s="34"/>
      <c r="V526" s="20"/>
      <c r="W526" s="34"/>
      <c r="X526" s="20"/>
      <c r="Y526" s="5"/>
      <c r="Z526" s="5"/>
      <c r="AA526" s="5"/>
      <c r="AB526" s="5"/>
      <c r="AC526" s="34" t="s">
        <v>157</v>
      </c>
      <c r="AD526" s="34"/>
      <c r="AE526" s="152" t="str">
        <f t="shared" si="104"/>
        <v/>
      </c>
      <c r="AF526" s="53" t="str">
        <f t="shared" ca="1" si="100"/>
        <v>X</v>
      </c>
      <c r="AG526" s="56">
        <v>42230</v>
      </c>
      <c r="AH526" s="55" t="s">
        <v>2965</v>
      </c>
      <c r="AI526" s="39">
        <v>42230</v>
      </c>
      <c r="AJ526" s="61" t="s">
        <v>2794</v>
      </c>
      <c r="AK526" s="181"/>
      <c r="AL526" s="55" t="str">
        <f t="shared" si="102"/>
        <v>O</v>
      </c>
      <c r="AM526" s="47"/>
      <c r="AN526" s="47"/>
      <c r="AO526" s="47"/>
      <c r="AP526" s="44"/>
    </row>
    <row r="527" spans="1:42" ht="18" customHeight="1" x14ac:dyDescent="0.3">
      <c r="A527" s="13">
        <f t="shared" si="96"/>
        <v>0</v>
      </c>
      <c r="B527" s="120">
        <f t="shared" si="98"/>
        <v>1</v>
      </c>
      <c r="C527" s="55" t="str">
        <f t="shared" si="93"/>
        <v>2015.11.13</v>
      </c>
      <c r="D527" s="47" t="str">
        <f>IF(ISBLANK(J527),"",IF(ISBLANK(E524),"08:30 AM","09:30 AM"))</f>
        <v>08:30 AM</v>
      </c>
      <c r="E527" s="172"/>
      <c r="F527" s="177" t="str">
        <f t="shared" ca="1" si="99"/>
        <v>번역소학 6, 7, 8, 9, 10권: 2015.11.13.(금) 게시예정</v>
      </c>
      <c r="G527" s="26">
        <f t="shared" si="103"/>
        <v>520</v>
      </c>
      <c r="H527" s="29">
        <f t="shared" si="95"/>
        <v>4</v>
      </c>
      <c r="I527" s="18">
        <f t="shared" si="94"/>
        <v>42321</v>
      </c>
      <c r="J527" s="23" t="s">
        <v>2439</v>
      </c>
      <c r="K527" s="23" t="str">
        <f t="shared" si="97"/>
        <v>번역소학 6, 7, 8, 9, 10권.hwp</v>
      </c>
      <c r="L527" s="32"/>
      <c r="M527" s="20"/>
      <c r="N527" s="5"/>
      <c r="O527" s="5"/>
      <c r="P527" s="5"/>
      <c r="Q527" s="5"/>
      <c r="R527" s="5"/>
      <c r="S527" s="5"/>
      <c r="T527" s="5"/>
      <c r="U527" s="34"/>
      <c r="V527" s="20"/>
      <c r="W527" s="34"/>
      <c r="X527" s="20"/>
      <c r="Y527" s="5"/>
      <c r="Z527" s="5"/>
      <c r="AA527" s="5"/>
      <c r="AB527" s="5"/>
      <c r="AC527" s="34" t="s">
        <v>157</v>
      </c>
      <c r="AD527" s="34"/>
      <c r="AE527" s="152" t="str">
        <f t="shared" si="104"/>
        <v/>
      </c>
      <c r="AF527" s="53" t="str">
        <f t="shared" ca="1" si="100"/>
        <v>X</v>
      </c>
      <c r="AG527" s="56">
        <v>42230</v>
      </c>
      <c r="AH527" s="55" t="s">
        <v>2965</v>
      </c>
      <c r="AI527" s="39">
        <v>42230</v>
      </c>
      <c r="AJ527" s="61" t="s">
        <v>2794</v>
      </c>
      <c r="AK527" s="181"/>
      <c r="AL527" s="55" t="str">
        <f t="shared" si="102"/>
        <v>O</v>
      </c>
      <c r="AM527" s="47"/>
      <c r="AN527" s="47"/>
      <c r="AO527" s="47"/>
      <c r="AP527" s="44"/>
    </row>
    <row r="528" spans="1:42" ht="18" customHeight="1" x14ac:dyDescent="0.3">
      <c r="A528" s="13">
        <f t="shared" si="96"/>
        <v>0</v>
      </c>
      <c r="B528" s="120">
        <f t="shared" si="98"/>
        <v>1</v>
      </c>
      <c r="C528" s="55" t="str">
        <f t="shared" si="93"/>
        <v>2015.11.14</v>
      </c>
      <c r="D528" s="47" t="str">
        <f>IF(ISBLANK(J528),"",IF(ISBLANK(E528),"07:00 AM","08:00 AM"))</f>
        <v>07:00 AM</v>
      </c>
      <c r="E528" s="172"/>
      <c r="F528" s="177" t="str">
        <f t="shared" ca="1" si="99"/>
        <v>&lt;&lt;표준 방송 어법&gt;&gt;: 2015.11.14.(토) 게시예정</v>
      </c>
      <c r="G528" s="26">
        <f t="shared" si="103"/>
        <v>521</v>
      </c>
      <c r="H528" s="29">
        <f t="shared" si="95"/>
        <v>1</v>
      </c>
      <c r="I528" s="18">
        <f>I527+1</f>
        <v>42322</v>
      </c>
      <c r="J528" s="23" t="s">
        <v>2440</v>
      </c>
      <c r="K528" s="23" t="s">
        <v>2441</v>
      </c>
      <c r="L528" s="32"/>
      <c r="M528" s="20"/>
      <c r="N528" s="5"/>
      <c r="O528" s="5"/>
      <c r="P528" s="5"/>
      <c r="Q528" s="5"/>
      <c r="R528" s="5"/>
      <c r="S528" s="5"/>
      <c r="T528" s="5"/>
      <c r="U528" s="34"/>
      <c r="V528" s="20"/>
      <c r="W528" s="34"/>
      <c r="X528" s="20"/>
      <c r="Y528" s="5"/>
      <c r="Z528" s="5"/>
      <c r="AA528" s="5"/>
      <c r="AB528" s="5"/>
      <c r="AC528" s="34"/>
      <c r="AD528" s="34"/>
      <c r="AE528" s="152" t="str">
        <f t="shared" si="104"/>
        <v/>
      </c>
      <c r="AF528" s="53" t="str">
        <f t="shared" ca="1" si="100"/>
        <v>X</v>
      </c>
      <c r="AG528" s="56" t="str">
        <f t="shared" si="101"/>
        <v>지은이 찾을 수 없음</v>
      </c>
      <c r="AH528" s="55"/>
      <c r="AI528" s="39"/>
      <c r="AJ528" s="61"/>
      <c r="AK528" s="181" t="s">
        <v>2875</v>
      </c>
      <c r="AL528" s="55" t="str">
        <f t="shared" si="102"/>
        <v>O</v>
      </c>
      <c r="AM528" s="47"/>
      <c r="AN528" s="47"/>
      <c r="AO528" s="47"/>
      <c r="AP528" s="44"/>
    </row>
    <row r="529" spans="1:42" ht="18" customHeight="1" x14ac:dyDescent="0.3">
      <c r="A529" s="13">
        <f t="shared" si="96"/>
        <v>0</v>
      </c>
      <c r="B529" s="120">
        <f t="shared" si="98"/>
        <v>1</v>
      </c>
      <c r="C529" s="55" t="str">
        <f t="shared" si="93"/>
        <v>2015.11.14</v>
      </c>
      <c r="D529" s="47" t="str">
        <f>IF(ISBLANK(J529),"",IF(ISBLANK(E528),"07:30 AM","08:30 AM"))</f>
        <v>07:30 AM</v>
      </c>
      <c r="E529" s="172"/>
      <c r="F529" s="177" t="str">
        <f t="shared" ca="1" si="99"/>
        <v>방송과 언어: 2015.11.14.(토) 게시예정</v>
      </c>
      <c r="G529" s="26">
        <f t="shared" si="103"/>
        <v>522</v>
      </c>
      <c r="H529" s="29">
        <f t="shared" si="95"/>
        <v>2</v>
      </c>
      <c r="I529" s="18">
        <f t="shared" si="94"/>
        <v>42322</v>
      </c>
      <c r="J529" s="23" t="s">
        <v>2442</v>
      </c>
      <c r="K529" s="23" t="str">
        <f t="shared" ref="K529:K591" si="105">IF(ISBLANK(J529),"",CONCATENATE(J529,".hwp"))</f>
        <v>방송과 언어.hwp</v>
      </c>
      <c r="L529" s="32"/>
      <c r="M529" s="20"/>
      <c r="N529" s="5"/>
      <c r="O529" s="5"/>
      <c r="P529" s="5"/>
      <c r="Q529" s="5" t="s">
        <v>2444</v>
      </c>
      <c r="R529" s="5"/>
      <c r="S529" s="5"/>
      <c r="T529" s="5"/>
      <c r="U529" s="34"/>
      <c r="V529" s="20"/>
      <c r="W529" s="34"/>
      <c r="X529" s="20"/>
      <c r="Y529" s="5"/>
      <c r="Z529" s="5"/>
      <c r="AA529" s="5"/>
      <c r="AB529" s="5"/>
      <c r="AC529" s="34"/>
      <c r="AD529" s="34"/>
      <c r="AE529" s="152" t="str">
        <f t="shared" si="104"/>
        <v/>
      </c>
      <c r="AF529" s="53" t="str">
        <f t="shared" ca="1" si="100"/>
        <v>X</v>
      </c>
      <c r="AG529" s="56">
        <v>42230</v>
      </c>
      <c r="AH529" s="55" t="s">
        <v>2990</v>
      </c>
      <c r="AI529" s="39"/>
      <c r="AJ529" s="61"/>
      <c r="AK529" s="181"/>
      <c r="AL529" s="55" t="str">
        <f t="shared" si="102"/>
        <v>O</v>
      </c>
      <c r="AM529" s="47"/>
      <c r="AN529" s="47"/>
      <c r="AO529" s="47"/>
      <c r="AP529" s="44"/>
    </row>
    <row r="530" spans="1:42" ht="18" customHeight="1" x14ac:dyDescent="0.3">
      <c r="A530" s="13">
        <f t="shared" si="96"/>
        <v>0</v>
      </c>
      <c r="B530" s="120">
        <f t="shared" si="98"/>
        <v>1</v>
      </c>
      <c r="C530" s="55" t="str">
        <f t="shared" si="93"/>
        <v>2015.11.14</v>
      </c>
      <c r="D530" s="47" t="str">
        <f>IF(ISBLANK(J530),"",IF(ISBLANK(E528),"08:00 AM","09:00 AM"))</f>
        <v>08:00 AM</v>
      </c>
      <c r="E530" s="172"/>
      <c r="F530" s="177" t="str">
        <f t="shared" ca="1" si="99"/>
        <v>방송 출연자의 발음 문제: 2015.11.14.(토) 게시예정</v>
      </c>
      <c r="G530" s="26">
        <f t="shared" si="103"/>
        <v>523</v>
      </c>
      <c r="H530" s="29">
        <f t="shared" si="95"/>
        <v>3</v>
      </c>
      <c r="I530" s="18">
        <f t="shared" si="94"/>
        <v>42322</v>
      </c>
      <c r="J530" s="23" t="s">
        <v>2445</v>
      </c>
      <c r="K530" s="23" t="str">
        <f t="shared" si="105"/>
        <v>방송 출연자의 발음 문제.hwp</v>
      </c>
      <c r="L530" s="32"/>
      <c r="M530" s="20"/>
      <c r="N530" s="5"/>
      <c r="O530" s="5"/>
      <c r="P530" s="5"/>
      <c r="Q530" s="5"/>
      <c r="R530" s="5"/>
      <c r="S530" s="5"/>
      <c r="T530" s="5"/>
      <c r="U530" s="34" t="s">
        <v>2370</v>
      </c>
      <c r="V530" s="20"/>
      <c r="W530" s="34"/>
      <c r="X530" s="20"/>
      <c r="Y530" s="5"/>
      <c r="Z530" s="5"/>
      <c r="AA530" s="5"/>
      <c r="AB530" s="5"/>
      <c r="AC530" s="34"/>
      <c r="AD530" s="34"/>
      <c r="AE530" s="152" t="str">
        <f t="shared" si="104"/>
        <v/>
      </c>
      <c r="AF530" s="53" t="str">
        <f t="shared" ca="1" si="100"/>
        <v>X</v>
      </c>
      <c r="AG530" s="56">
        <v>42230</v>
      </c>
      <c r="AH530" s="55" t="s">
        <v>2980</v>
      </c>
      <c r="AI530" s="39"/>
      <c r="AJ530" s="61"/>
      <c r="AK530" s="181"/>
      <c r="AL530" s="55" t="str">
        <f t="shared" si="102"/>
        <v>O</v>
      </c>
      <c r="AM530" s="47"/>
      <c r="AN530" s="47"/>
      <c r="AO530" s="47"/>
      <c r="AP530" s="44"/>
    </row>
    <row r="531" spans="1:42" ht="18" customHeight="1" x14ac:dyDescent="0.3">
      <c r="A531" s="13">
        <f t="shared" si="96"/>
        <v>0</v>
      </c>
      <c r="B531" s="120">
        <f t="shared" si="98"/>
        <v>1</v>
      </c>
      <c r="C531" s="55" t="str">
        <f t="shared" si="93"/>
        <v>2015.11.14</v>
      </c>
      <c r="D531" s="47" t="str">
        <f>IF(ISBLANK(J531),"",IF(ISBLANK(E528),"08:30 AM","09:30 AM"))</f>
        <v>08:30 AM</v>
      </c>
      <c r="E531" s="172"/>
      <c r="F531" s="177" t="str">
        <f t="shared" ca="1" si="99"/>
        <v>방송 언어에서 외래어의 남용과 오용: 2015.11.14.(토) 게시예정</v>
      </c>
      <c r="G531" s="26">
        <f t="shared" si="103"/>
        <v>524</v>
      </c>
      <c r="H531" s="29">
        <f t="shared" si="95"/>
        <v>4</v>
      </c>
      <c r="I531" s="18">
        <f t="shared" si="94"/>
        <v>42322</v>
      </c>
      <c r="J531" s="23" t="s">
        <v>2448</v>
      </c>
      <c r="K531" s="23" t="str">
        <f t="shared" si="105"/>
        <v>방송 언어에서 외래어의 남용과 오용.hwp</v>
      </c>
      <c r="L531" s="32"/>
      <c r="M531" s="20"/>
      <c r="N531" s="5"/>
      <c r="O531" s="5"/>
      <c r="P531" s="5"/>
      <c r="Q531" s="5"/>
      <c r="R531" s="5"/>
      <c r="S531" s="5"/>
      <c r="T531" s="5"/>
      <c r="U531" s="34"/>
      <c r="V531" s="20"/>
      <c r="W531" s="34"/>
      <c r="X531" s="20"/>
      <c r="Y531" s="5"/>
      <c r="Z531" s="5"/>
      <c r="AA531" s="5"/>
      <c r="AB531" s="5"/>
      <c r="AC531" s="34"/>
      <c r="AD531" s="34"/>
      <c r="AE531" s="152" t="str">
        <f t="shared" si="104"/>
        <v/>
      </c>
      <c r="AF531" s="53" t="str">
        <f t="shared" ca="1" si="100"/>
        <v>X</v>
      </c>
      <c r="AG531" s="56" t="str">
        <f t="shared" si="101"/>
        <v>지은이 찾을 수 없음</v>
      </c>
      <c r="AH531" s="55"/>
      <c r="AI531" s="39"/>
      <c r="AJ531" s="61"/>
      <c r="AK531" s="181" t="s">
        <v>2877</v>
      </c>
      <c r="AL531" s="55" t="str">
        <f t="shared" si="102"/>
        <v>O</v>
      </c>
      <c r="AM531" s="47"/>
      <c r="AN531" s="47"/>
      <c r="AO531" s="47"/>
      <c r="AP531" s="44"/>
    </row>
    <row r="532" spans="1:42" ht="18" customHeight="1" x14ac:dyDescent="0.3">
      <c r="A532" s="13">
        <f t="shared" si="83"/>
        <v>0</v>
      </c>
      <c r="B532" s="120">
        <f t="shared" si="98"/>
        <v>1</v>
      </c>
      <c r="C532" s="55" t="str">
        <f t="shared" si="93"/>
        <v>2015.11.15</v>
      </c>
      <c r="D532" s="47" t="str">
        <f>IF(ISBLANK(J532),"",IF(ISBLANK(E532),"07:00 AM","08:00 AM"))</f>
        <v>07:00 AM</v>
      </c>
      <c r="E532" s="172"/>
      <c r="F532" s="177" t="str">
        <f t="shared" ca="1" si="99"/>
        <v>방송 언어 정책: 2015.11.15.(일) 게시예정</v>
      </c>
      <c r="G532" s="26">
        <f t="shared" si="103"/>
        <v>525</v>
      </c>
      <c r="H532" s="29">
        <f t="shared" si="95"/>
        <v>1</v>
      </c>
      <c r="I532" s="18">
        <f>I531+1</f>
        <v>42323</v>
      </c>
      <c r="J532" s="23" t="s">
        <v>2449</v>
      </c>
      <c r="K532" s="23" t="str">
        <f t="shared" si="105"/>
        <v>방송 언어 정책.hwp</v>
      </c>
      <c r="L532" s="32"/>
      <c r="M532" s="20"/>
      <c r="N532" s="5"/>
      <c r="O532" s="5"/>
      <c r="P532" s="5"/>
      <c r="Q532" s="5"/>
      <c r="R532" s="5"/>
      <c r="S532" s="5"/>
      <c r="T532" s="5"/>
      <c r="U532" s="34" t="s">
        <v>188</v>
      </c>
      <c r="V532" s="20"/>
      <c r="W532" s="34"/>
      <c r="X532" s="20"/>
      <c r="Y532" s="5"/>
      <c r="Z532" s="5"/>
      <c r="AA532" s="5"/>
      <c r="AB532" s="5"/>
      <c r="AC532" s="34"/>
      <c r="AD532" s="34"/>
      <c r="AE532" s="152" t="str">
        <f t="shared" si="104"/>
        <v/>
      </c>
      <c r="AF532" s="53" t="str">
        <f t="shared" ca="1" si="100"/>
        <v>X</v>
      </c>
      <c r="AG532" s="56">
        <v>42230</v>
      </c>
      <c r="AH532" s="55" t="s">
        <v>2980</v>
      </c>
      <c r="AI532" s="39"/>
      <c r="AJ532" s="61"/>
      <c r="AK532" s="181"/>
      <c r="AL532" s="55" t="str">
        <f t="shared" si="102"/>
        <v>O</v>
      </c>
      <c r="AM532" s="47"/>
      <c r="AN532" s="47"/>
      <c r="AO532" s="47"/>
      <c r="AP532" s="44"/>
    </row>
    <row r="533" spans="1:42" ht="18" customHeight="1" x14ac:dyDescent="0.3">
      <c r="A533" s="13">
        <f t="shared" si="83"/>
        <v>0</v>
      </c>
      <c r="B533" s="120">
        <f t="shared" si="98"/>
        <v>1</v>
      </c>
      <c r="C533" s="55" t="str">
        <f t="shared" ref="C533:C596" si="106">IF(ISBLANK(J533),"",TEXT(I533,"YYYY.MM.DD"))</f>
        <v>2015.11.15</v>
      </c>
      <c r="D533" s="47" t="str">
        <f>IF(ISBLANK(J533),"",IF(ISBLANK(E532),"07:30 AM","08:30 AM"))</f>
        <v>07:30 AM</v>
      </c>
      <c r="E533" s="172"/>
      <c r="F533" s="177" t="str">
        <f t="shared" ca="1" si="99"/>
        <v>방송 언어 모니터 심의 내용 요소: 2015.11.15.(일) 게시예정</v>
      </c>
      <c r="G533" s="26">
        <f t="shared" si="103"/>
        <v>526</v>
      </c>
      <c r="H533" s="29">
        <f t="shared" si="95"/>
        <v>2</v>
      </c>
      <c r="I533" s="18">
        <f t="shared" si="94"/>
        <v>42323</v>
      </c>
      <c r="J533" s="23" t="s">
        <v>2450</v>
      </c>
      <c r="K533" s="23" t="str">
        <f t="shared" si="105"/>
        <v>방송 언어 모니터 심의 내용 요소.hwp</v>
      </c>
      <c r="L533" s="32"/>
      <c r="M533" s="20"/>
      <c r="N533" s="5"/>
      <c r="O533" s="5"/>
      <c r="P533" s="5"/>
      <c r="Q533" s="5"/>
      <c r="R533" s="5"/>
      <c r="S533" s="5"/>
      <c r="T533" s="5"/>
      <c r="U533" s="34"/>
      <c r="V533" s="20"/>
      <c r="W533" s="34"/>
      <c r="X533" s="20"/>
      <c r="Y533" s="5"/>
      <c r="Z533" s="5"/>
      <c r="AA533" s="5"/>
      <c r="AB533" s="5"/>
      <c r="AC533" s="34"/>
      <c r="AD533" s="34"/>
      <c r="AE533" s="152" t="str">
        <f t="shared" si="104"/>
        <v/>
      </c>
      <c r="AF533" s="53" t="str">
        <f t="shared" ca="1" si="100"/>
        <v>X</v>
      </c>
      <c r="AG533" s="56" t="str">
        <f t="shared" si="101"/>
        <v>지은이 찾을 수 없음</v>
      </c>
      <c r="AH533" s="55"/>
      <c r="AI533" s="39"/>
      <c r="AJ533" s="61"/>
      <c r="AK533" s="181" t="s">
        <v>2830</v>
      </c>
      <c r="AL533" s="55" t="str">
        <f t="shared" si="102"/>
        <v>O</v>
      </c>
      <c r="AM533" s="47"/>
      <c r="AN533" s="47"/>
      <c r="AO533" s="47"/>
      <c r="AP533" s="44"/>
    </row>
    <row r="534" spans="1:42" ht="18" customHeight="1" x14ac:dyDescent="0.3">
      <c r="A534" s="13">
        <f t="shared" si="83"/>
        <v>0</v>
      </c>
      <c r="B534" s="120">
        <f t="shared" si="98"/>
        <v>1</v>
      </c>
      <c r="C534" s="55" t="str">
        <f t="shared" si="106"/>
        <v>2015.11.15</v>
      </c>
      <c r="D534" s="47" t="str">
        <f>IF(ISBLANK(J534),"",IF(ISBLANK(E532),"08:00 AM","09:00 AM"))</f>
        <v>08:00 AM</v>
      </c>
      <c r="E534" s="172"/>
      <c r="F534" s="177" t="str">
        <f t="shared" ca="1" si="99"/>
        <v>방송 보도문 작성과 보도 방법: 2015.11.15.(일) 게시예정</v>
      </c>
      <c r="G534" s="26">
        <f t="shared" si="103"/>
        <v>527</v>
      </c>
      <c r="H534" s="29">
        <f t="shared" si="95"/>
        <v>3</v>
      </c>
      <c r="I534" s="18">
        <f t="shared" si="94"/>
        <v>42323</v>
      </c>
      <c r="J534" s="23" t="s">
        <v>2451</v>
      </c>
      <c r="K534" s="23" t="str">
        <f t="shared" si="105"/>
        <v>방송 보도문 작성과 보도 방법.hwp</v>
      </c>
      <c r="L534" s="32"/>
      <c r="M534" s="20"/>
      <c r="N534" s="5"/>
      <c r="O534" s="5"/>
      <c r="P534" s="5"/>
      <c r="Q534" s="5"/>
      <c r="R534" s="5"/>
      <c r="S534" s="5"/>
      <c r="T534" s="5"/>
      <c r="U534" s="34" t="s">
        <v>188</v>
      </c>
      <c r="V534" s="20"/>
      <c r="W534" s="34"/>
      <c r="X534" s="20"/>
      <c r="Y534" s="5"/>
      <c r="Z534" s="5"/>
      <c r="AA534" s="5"/>
      <c r="AB534" s="5"/>
      <c r="AC534" s="34"/>
      <c r="AD534" s="34"/>
      <c r="AE534" s="152" t="str">
        <f t="shared" si="104"/>
        <v/>
      </c>
      <c r="AF534" s="53" t="str">
        <f t="shared" ca="1" si="100"/>
        <v>X</v>
      </c>
      <c r="AG534" s="56">
        <v>42230</v>
      </c>
      <c r="AH534" s="55" t="s">
        <v>2980</v>
      </c>
      <c r="AI534" s="39"/>
      <c r="AJ534" s="61"/>
      <c r="AK534" s="181"/>
      <c r="AL534" s="55" t="str">
        <f t="shared" si="102"/>
        <v>O</v>
      </c>
      <c r="AM534" s="47"/>
      <c r="AN534" s="47"/>
      <c r="AO534" s="47"/>
      <c r="AP534" s="44"/>
    </row>
    <row r="535" spans="1:42" ht="18" customHeight="1" x14ac:dyDescent="0.3">
      <c r="A535" s="13">
        <f t="shared" si="83"/>
        <v>0</v>
      </c>
      <c r="B535" s="120">
        <f t="shared" si="98"/>
        <v>1</v>
      </c>
      <c r="C535" s="55" t="str">
        <f t="shared" si="106"/>
        <v>2015.11.15</v>
      </c>
      <c r="D535" s="47" t="str">
        <f>IF(ISBLANK(J535),"",IF(ISBLANK(E532),"08:30 AM","09:30 AM"))</f>
        <v>08:30 AM</v>
      </c>
      <c r="E535" s="172"/>
      <c r="F535" s="177" t="str">
        <f t="shared" ca="1" si="99"/>
        <v>방송 광고 언어에 관한 연구: 2015.11.15.(일) 게시예정</v>
      </c>
      <c r="G535" s="26">
        <f t="shared" si="103"/>
        <v>528</v>
      </c>
      <c r="H535" s="29">
        <f t="shared" si="95"/>
        <v>4</v>
      </c>
      <c r="I535" s="18">
        <f t="shared" si="94"/>
        <v>42323</v>
      </c>
      <c r="J535" s="23" t="s">
        <v>2452</v>
      </c>
      <c r="K535" s="23" t="str">
        <f t="shared" si="105"/>
        <v>방송 광고 언어에 관한 연구.hwp</v>
      </c>
      <c r="L535" s="32"/>
      <c r="M535" s="20"/>
      <c r="N535" s="5"/>
      <c r="O535" s="5"/>
      <c r="P535" s="5"/>
      <c r="Q535" s="5"/>
      <c r="R535" s="5"/>
      <c r="S535" s="5"/>
      <c r="T535" s="5"/>
      <c r="U535" s="34" t="s">
        <v>188</v>
      </c>
      <c r="V535" s="20"/>
      <c r="W535" s="34"/>
      <c r="X535" s="20"/>
      <c r="Y535" s="5"/>
      <c r="Z535" s="5"/>
      <c r="AA535" s="5"/>
      <c r="AB535" s="5"/>
      <c r="AC535" s="34"/>
      <c r="AD535" s="34"/>
      <c r="AE535" s="152" t="str">
        <f t="shared" si="104"/>
        <v/>
      </c>
      <c r="AF535" s="53" t="str">
        <f t="shared" ca="1" si="100"/>
        <v>X</v>
      </c>
      <c r="AG535" s="56">
        <v>42230</v>
      </c>
      <c r="AH535" s="55" t="s">
        <v>2980</v>
      </c>
      <c r="AI535" s="39"/>
      <c r="AJ535" s="61"/>
      <c r="AK535" s="181"/>
      <c r="AL535" s="55" t="str">
        <f t="shared" si="102"/>
        <v>O</v>
      </c>
      <c r="AM535" s="47"/>
      <c r="AN535" s="47"/>
      <c r="AO535" s="47"/>
      <c r="AP535" s="44"/>
    </row>
    <row r="536" spans="1:42" ht="18" customHeight="1" x14ac:dyDescent="0.3">
      <c r="A536" s="13">
        <f t="shared" si="83"/>
        <v>0</v>
      </c>
      <c r="B536" s="120">
        <f t="shared" si="98"/>
        <v>1</v>
      </c>
      <c r="C536" s="55" t="str">
        <f t="shared" si="106"/>
        <v>2015.11.16</v>
      </c>
      <c r="D536" s="47" t="str">
        <f>IF(ISBLANK(J536),"",IF(ISBLANK(E536),"07:00 AM","08:00 AM"))</f>
        <v>08:00 AM</v>
      </c>
      <c r="E536" s="172">
        <v>1</v>
      </c>
      <c r="F536" s="177" t="str">
        <f t="shared" ca="1" si="99"/>
        <v>박목월 시의 원형성 탐색: 2015.11.16.(월) 게시예정</v>
      </c>
      <c r="G536" s="26">
        <f t="shared" si="103"/>
        <v>529</v>
      </c>
      <c r="H536" s="29">
        <f t="shared" si="95"/>
        <v>1</v>
      </c>
      <c r="I536" s="18">
        <f>I535+1</f>
        <v>42324</v>
      </c>
      <c r="J536" s="23" t="s">
        <v>2453</v>
      </c>
      <c r="K536" s="23" t="str">
        <f t="shared" si="105"/>
        <v>박목월 시의 원형성 탐색.hwp</v>
      </c>
      <c r="L536" s="32"/>
      <c r="M536" s="20"/>
      <c r="N536" s="5"/>
      <c r="O536" s="5"/>
      <c r="P536" s="5"/>
      <c r="Q536" s="5"/>
      <c r="R536" s="5"/>
      <c r="S536" s="5"/>
      <c r="T536" s="5"/>
      <c r="U536" s="34" t="s">
        <v>2454</v>
      </c>
      <c r="V536" s="20"/>
      <c r="W536" s="34"/>
      <c r="X536" s="20"/>
      <c r="Y536" s="5"/>
      <c r="Z536" s="5"/>
      <c r="AA536" s="5"/>
      <c r="AB536" s="5"/>
      <c r="AC536" s="34"/>
      <c r="AD536" s="34"/>
      <c r="AE536" s="152" t="str">
        <f t="shared" si="104"/>
        <v/>
      </c>
      <c r="AF536" s="53" t="str">
        <f t="shared" ca="1" si="100"/>
        <v>X</v>
      </c>
      <c r="AG536" s="56" t="str">
        <f t="shared" si="101"/>
        <v>미확인</v>
      </c>
      <c r="AH536" s="55"/>
      <c r="AI536" s="39"/>
      <c r="AJ536" s="61"/>
      <c r="AK536" s="181"/>
      <c r="AL536" s="55" t="str">
        <f t="shared" si="102"/>
        <v>O</v>
      </c>
      <c r="AM536" s="47"/>
      <c r="AN536" s="47"/>
      <c r="AO536" s="47"/>
      <c r="AP536" s="44"/>
    </row>
    <row r="537" spans="1:42" ht="18" customHeight="1" x14ac:dyDescent="0.3">
      <c r="A537" s="13">
        <f t="shared" si="83"/>
        <v>0</v>
      </c>
      <c r="B537" s="120">
        <f t="shared" si="98"/>
        <v>1</v>
      </c>
      <c r="C537" s="55" t="str">
        <f t="shared" si="106"/>
        <v>2015.11.16</v>
      </c>
      <c r="D537" s="47" t="str">
        <f>IF(ISBLANK(J537),"",IF(ISBLANK(E536),"07:30 AM","08:30 AM"))</f>
        <v>08:30 AM</v>
      </c>
      <c r="E537" s="172"/>
      <c r="F537" s="177" t="str">
        <f t="shared" ca="1" si="99"/>
        <v>바른 말글살이 100가지 첫째마당: 2015.11.16.(월) 게시예정</v>
      </c>
      <c r="G537" s="26">
        <f t="shared" si="103"/>
        <v>530</v>
      </c>
      <c r="H537" s="29">
        <f t="shared" si="95"/>
        <v>2</v>
      </c>
      <c r="I537" s="18">
        <f t="shared" si="94"/>
        <v>42324</v>
      </c>
      <c r="J537" s="23" t="s">
        <v>2455</v>
      </c>
      <c r="K537" s="23" t="str">
        <f t="shared" si="105"/>
        <v>바른 말글살이 100가지 첫째마당.hwp</v>
      </c>
      <c r="L537" s="32"/>
      <c r="M537" s="20"/>
      <c r="N537" s="5"/>
      <c r="O537" s="5"/>
      <c r="P537" s="5"/>
      <c r="Q537" s="5"/>
      <c r="R537" s="5"/>
      <c r="S537" s="5"/>
      <c r="T537" s="213" t="str">
        <f>AK537</f>
        <v>송영상</v>
      </c>
      <c r="U537" s="34"/>
      <c r="V537" s="20"/>
      <c r="W537" s="34"/>
      <c r="X537" s="20"/>
      <c r="Y537" s="5"/>
      <c r="Z537" s="5"/>
      <c r="AA537" s="5"/>
      <c r="AB537" s="5"/>
      <c r="AC537" s="34"/>
      <c r="AD537" s="34"/>
      <c r="AE537" s="152" t="str">
        <f t="shared" si="104"/>
        <v/>
      </c>
      <c r="AF537" s="53" t="str">
        <f t="shared" ca="1" si="100"/>
        <v>X</v>
      </c>
      <c r="AG537" s="56" t="str">
        <f t="shared" si="101"/>
        <v>미확인</v>
      </c>
      <c r="AH537" s="55"/>
      <c r="AI537" s="39"/>
      <c r="AJ537" s="61"/>
      <c r="AK537" s="181" t="s">
        <v>2866</v>
      </c>
      <c r="AL537" s="55" t="str">
        <f t="shared" si="102"/>
        <v>O</v>
      </c>
      <c r="AM537" s="47"/>
      <c r="AN537" s="47"/>
      <c r="AO537" s="47"/>
      <c r="AP537" s="44"/>
    </row>
    <row r="538" spans="1:42" ht="18" customHeight="1" x14ac:dyDescent="0.3">
      <c r="A538" s="13">
        <f t="shared" si="83"/>
        <v>0</v>
      </c>
      <c r="B538" s="120">
        <f t="shared" si="98"/>
        <v>1</v>
      </c>
      <c r="C538" s="55" t="str">
        <f t="shared" si="106"/>
        <v>2015.11.16</v>
      </c>
      <c r="D538" s="47" t="str">
        <f>IF(ISBLANK(J538),"",IF(ISBLANK(E536),"08:00 AM","09:00 AM"))</f>
        <v>09:00 AM</v>
      </c>
      <c r="E538" s="172"/>
      <c r="F538" s="177" t="str">
        <f t="shared" ca="1" si="99"/>
        <v>민요와 아리랑: 2015.11.16.(월) 게시예정</v>
      </c>
      <c r="G538" s="26">
        <f t="shared" si="103"/>
        <v>531</v>
      </c>
      <c r="H538" s="29">
        <f t="shared" si="95"/>
        <v>3</v>
      </c>
      <c r="I538" s="18">
        <f t="shared" si="94"/>
        <v>42324</v>
      </c>
      <c r="J538" s="23" t="s">
        <v>2456</v>
      </c>
      <c r="K538" s="23" t="str">
        <f t="shared" si="105"/>
        <v>민요와 아리랑.hwp</v>
      </c>
      <c r="L538" s="32"/>
      <c r="M538" s="20"/>
      <c r="N538" s="5"/>
      <c r="O538" s="5"/>
      <c r="P538" s="5"/>
      <c r="Q538" s="5"/>
      <c r="R538" s="5"/>
      <c r="S538" s="5"/>
      <c r="T538" s="5"/>
      <c r="U538" s="34"/>
      <c r="V538" s="20"/>
      <c r="W538" s="34"/>
      <c r="X538" s="20"/>
      <c r="Y538" s="5"/>
      <c r="Z538" s="5"/>
      <c r="AA538" s="5"/>
      <c r="AB538" s="5"/>
      <c r="AC538" s="34"/>
      <c r="AD538" s="34"/>
      <c r="AE538" s="152" t="str">
        <f t="shared" si="104"/>
        <v/>
      </c>
      <c r="AF538" s="53" t="str">
        <f t="shared" ca="1" si="100"/>
        <v>X</v>
      </c>
      <c r="AG538" s="56" t="str">
        <f t="shared" si="101"/>
        <v>지은이 찾을 수 없음</v>
      </c>
      <c r="AH538" s="55"/>
      <c r="AI538" s="39"/>
      <c r="AJ538" s="61"/>
      <c r="AK538" s="181" t="s">
        <v>2879</v>
      </c>
      <c r="AL538" s="55" t="str">
        <f t="shared" si="102"/>
        <v>O</v>
      </c>
      <c r="AM538" s="47"/>
      <c r="AN538" s="47"/>
      <c r="AO538" s="47"/>
      <c r="AP538" s="44"/>
    </row>
    <row r="539" spans="1:42" ht="18" customHeight="1" x14ac:dyDescent="0.3">
      <c r="A539" s="13">
        <f t="shared" si="83"/>
        <v>0</v>
      </c>
      <c r="B539" s="120">
        <f t="shared" si="98"/>
        <v>1</v>
      </c>
      <c r="C539" s="55" t="str">
        <f t="shared" si="106"/>
        <v>2015.11.16</v>
      </c>
      <c r="D539" s="47" t="str">
        <f>IF(ISBLANK(J539),"",IF(ISBLANK(E536),"08:30 AM","09:30 AM"))</f>
        <v>09:30 AM</v>
      </c>
      <c r="E539" s="172"/>
      <c r="F539" s="177" t="str">
        <f t="shared" ca="1" si="99"/>
        <v>민속 생활어 사전: 2015.11.16.(월) 게시예정</v>
      </c>
      <c r="G539" s="26">
        <f t="shared" si="103"/>
        <v>532</v>
      </c>
      <c r="H539" s="29">
        <f t="shared" si="95"/>
        <v>4</v>
      </c>
      <c r="I539" s="18">
        <f t="shared" si="94"/>
        <v>42324</v>
      </c>
      <c r="J539" s="23" t="s">
        <v>2457</v>
      </c>
      <c r="K539" s="23" t="str">
        <f t="shared" si="105"/>
        <v>민속 생활어 사전.hwp</v>
      </c>
      <c r="L539" s="32"/>
      <c r="M539" s="20"/>
      <c r="N539" s="5"/>
      <c r="O539" s="5"/>
      <c r="P539" s="5"/>
      <c r="Q539" s="5"/>
      <c r="R539" s="5"/>
      <c r="S539" s="5"/>
      <c r="T539" s="5"/>
      <c r="U539" s="34"/>
      <c r="V539" s="20"/>
      <c r="W539" s="34"/>
      <c r="X539" s="20"/>
      <c r="Y539" s="5"/>
      <c r="Z539" s="5"/>
      <c r="AA539" s="5"/>
      <c r="AB539" s="5"/>
      <c r="AC539" s="34" t="s">
        <v>2459</v>
      </c>
      <c r="AD539" s="34"/>
      <c r="AE539" s="152" t="str">
        <f t="shared" si="104"/>
        <v/>
      </c>
      <c r="AF539" s="53" t="str">
        <f t="shared" ca="1" si="100"/>
        <v>X</v>
      </c>
      <c r="AG539" s="56" t="str">
        <f t="shared" si="101"/>
        <v>미확인</v>
      </c>
      <c r="AH539" s="55"/>
      <c r="AI539" s="39"/>
      <c r="AJ539" s="61"/>
      <c r="AK539" s="181"/>
      <c r="AL539" s="55" t="str">
        <f t="shared" si="102"/>
        <v>O</v>
      </c>
      <c r="AM539" s="47"/>
      <c r="AN539" s="47"/>
      <c r="AO539" s="47"/>
      <c r="AP539" s="44"/>
    </row>
    <row r="540" spans="1:42" ht="18" customHeight="1" x14ac:dyDescent="0.3">
      <c r="A540" s="13">
        <f t="shared" si="83"/>
        <v>0</v>
      </c>
      <c r="B540" s="120">
        <f t="shared" si="98"/>
        <v>1</v>
      </c>
      <c r="C540" s="55" t="str">
        <f t="shared" si="106"/>
        <v>2015.11.17</v>
      </c>
      <c r="D540" s="47" t="str">
        <f>IF(ISBLANK(J540),"",IF(ISBLANK(E540),"07:00 AM","08:00 AM"))</f>
        <v>07:00 AM</v>
      </c>
      <c r="E540" s="172"/>
      <c r="F540" s="177" t="str">
        <f t="shared" ca="1" si="99"/>
        <v>우리말배움터 묻고답하기 모음집: 2015.11.17.(화) 게시예정</v>
      </c>
      <c r="G540" s="26">
        <f t="shared" si="103"/>
        <v>533</v>
      </c>
      <c r="H540" s="29">
        <f t="shared" si="95"/>
        <v>1</v>
      </c>
      <c r="I540" s="18">
        <f>I539+1</f>
        <v>42325</v>
      </c>
      <c r="J540" s="23" t="s">
        <v>2460</v>
      </c>
      <c r="K540" s="23" t="str">
        <f t="shared" si="105"/>
        <v>우리말배움터 묻고답하기 모음집.hwp</v>
      </c>
      <c r="L540" s="32"/>
      <c r="M540" s="20"/>
      <c r="N540" s="5"/>
      <c r="O540" s="5"/>
      <c r="P540" s="5"/>
      <c r="Q540" s="5"/>
      <c r="R540" s="5"/>
      <c r="S540" s="5"/>
      <c r="T540" s="5"/>
      <c r="U540" s="34" t="s">
        <v>2462</v>
      </c>
      <c r="V540" s="20"/>
      <c r="W540" s="34"/>
      <c r="X540" s="20"/>
      <c r="Y540" s="5"/>
      <c r="Z540" s="5"/>
      <c r="AA540" s="5"/>
      <c r="AB540" s="5"/>
      <c r="AC540" s="34"/>
      <c r="AD540" s="34"/>
      <c r="AE540" s="152" t="str">
        <f t="shared" si="104"/>
        <v/>
      </c>
      <c r="AF540" s="53" t="str">
        <f t="shared" ca="1" si="100"/>
        <v>X</v>
      </c>
      <c r="AG540" s="56" t="str">
        <f t="shared" si="101"/>
        <v>미확인</v>
      </c>
      <c r="AH540" s="55"/>
      <c r="AI540" s="39"/>
      <c r="AJ540" s="61"/>
      <c r="AK540" s="181"/>
      <c r="AL540" s="55" t="str">
        <f t="shared" si="102"/>
        <v>O</v>
      </c>
      <c r="AM540" s="47"/>
      <c r="AN540" s="47"/>
      <c r="AO540" s="47"/>
      <c r="AP540" s="44"/>
    </row>
    <row r="541" spans="1:42" ht="18" customHeight="1" x14ac:dyDescent="0.3">
      <c r="A541" s="13">
        <f t="shared" si="83"/>
        <v>0</v>
      </c>
      <c r="B541" s="120">
        <f t="shared" si="98"/>
        <v>1</v>
      </c>
      <c r="C541" s="55" t="str">
        <f t="shared" si="106"/>
        <v>2015.11.17</v>
      </c>
      <c r="D541" s="47" t="str">
        <f>IF(ISBLANK(J541),"",IF(ISBLANK(E540),"07:30 AM","08:30 AM"))</f>
        <v>07:30 AM</v>
      </c>
      <c r="E541" s="172"/>
      <c r="F541" s="177" t="str">
        <f t="shared" ca="1" si="99"/>
        <v>문장부호론: 2015.11.17.(화) 게시예정</v>
      </c>
      <c r="G541" s="26">
        <f t="shared" si="103"/>
        <v>534</v>
      </c>
      <c r="H541" s="29">
        <f t="shared" si="95"/>
        <v>2</v>
      </c>
      <c r="I541" s="18">
        <f t="shared" si="94"/>
        <v>42325</v>
      </c>
      <c r="J541" s="23" t="s">
        <v>2465</v>
      </c>
      <c r="K541" s="23" t="str">
        <f t="shared" si="105"/>
        <v>문장부호론.hwp</v>
      </c>
      <c r="L541" s="32"/>
      <c r="M541" s="20"/>
      <c r="N541" s="5"/>
      <c r="O541" s="5"/>
      <c r="P541" s="5"/>
      <c r="Q541" s="5"/>
      <c r="R541" s="5"/>
      <c r="S541" s="5"/>
      <c r="T541" s="5"/>
      <c r="U541" s="34"/>
      <c r="V541" s="20"/>
      <c r="W541" s="34"/>
      <c r="X541" s="20"/>
      <c r="Y541" s="5"/>
      <c r="Z541" s="5"/>
      <c r="AA541" s="5"/>
      <c r="AB541" s="5"/>
      <c r="AC541" s="34"/>
      <c r="AD541" s="34"/>
      <c r="AE541" s="152" t="str">
        <f t="shared" si="104"/>
        <v/>
      </c>
      <c r="AF541" s="53" t="str">
        <f t="shared" ca="1" si="100"/>
        <v>X</v>
      </c>
      <c r="AG541" s="56" t="str">
        <f t="shared" si="101"/>
        <v>지은이 찾을 수 없음</v>
      </c>
      <c r="AH541" s="55"/>
      <c r="AI541" s="39"/>
      <c r="AJ541" s="61"/>
      <c r="AK541" s="181" t="s">
        <v>2865</v>
      </c>
      <c r="AL541" s="55" t="str">
        <f t="shared" si="102"/>
        <v>O</v>
      </c>
      <c r="AM541" s="47"/>
      <c r="AN541" s="47"/>
      <c r="AO541" s="47"/>
      <c r="AP541" s="44"/>
    </row>
    <row r="542" spans="1:42" ht="18" customHeight="1" x14ac:dyDescent="0.3">
      <c r="A542" s="13">
        <f t="shared" si="83"/>
        <v>0</v>
      </c>
      <c r="B542" s="120">
        <f t="shared" si="98"/>
        <v>1</v>
      </c>
      <c r="C542" s="55" t="str">
        <f t="shared" si="106"/>
        <v>2015.11.17</v>
      </c>
      <c r="D542" s="47" t="str">
        <f>IF(ISBLANK(J542),"",IF(ISBLANK(E540),"08:00 AM","09:00 AM"))</f>
        <v>08:00 AM</v>
      </c>
      <c r="E542" s="172"/>
      <c r="F542" s="177" t="str">
        <f t="shared" ca="1" si="99"/>
        <v>문자, 발음, 표기: 2015.11.17.(화) 게시예정</v>
      </c>
      <c r="G542" s="26">
        <f t="shared" si="103"/>
        <v>535</v>
      </c>
      <c r="H542" s="29">
        <f t="shared" si="95"/>
        <v>3</v>
      </c>
      <c r="I542" s="18">
        <f t="shared" si="94"/>
        <v>42325</v>
      </c>
      <c r="J542" s="23" t="s">
        <v>2466</v>
      </c>
      <c r="K542" s="23" t="str">
        <f t="shared" si="105"/>
        <v>문자, 발음, 표기.hwp</v>
      </c>
      <c r="L542" s="32"/>
      <c r="M542" s="20"/>
      <c r="N542" s="5"/>
      <c r="O542" s="5"/>
      <c r="P542" s="5"/>
      <c r="Q542" s="213" t="str">
        <f>AK542</f>
        <v>민현식</v>
      </c>
      <c r="R542" s="5"/>
      <c r="S542" s="5"/>
      <c r="T542" s="5"/>
      <c r="U542" s="34"/>
      <c r="V542" s="20"/>
      <c r="W542" s="34"/>
      <c r="X542" s="20"/>
      <c r="Y542" s="5"/>
      <c r="Z542" s="5"/>
      <c r="AA542" s="5"/>
      <c r="AB542" s="5"/>
      <c r="AC542" s="34"/>
      <c r="AD542" s="34"/>
      <c r="AE542" s="152" t="str">
        <f t="shared" si="104"/>
        <v/>
      </c>
      <c r="AF542" s="53" t="str">
        <f t="shared" ca="1" si="100"/>
        <v>X</v>
      </c>
      <c r="AG542" s="56">
        <v>42230</v>
      </c>
      <c r="AH542" s="55" t="s">
        <v>2990</v>
      </c>
      <c r="AI542" s="39"/>
      <c r="AJ542" s="61"/>
      <c r="AK542" s="181" t="s">
        <v>2905</v>
      </c>
      <c r="AL542" s="55" t="str">
        <f t="shared" si="102"/>
        <v>O</v>
      </c>
      <c r="AM542" s="47"/>
      <c r="AN542" s="47"/>
      <c r="AO542" s="47"/>
      <c r="AP542" s="44"/>
    </row>
    <row r="543" spans="1:42" ht="18" customHeight="1" x14ac:dyDescent="0.3">
      <c r="A543" s="13">
        <f t="shared" si="83"/>
        <v>0</v>
      </c>
      <c r="B543" s="120">
        <f t="shared" si="98"/>
        <v>1</v>
      </c>
      <c r="C543" s="55" t="str">
        <f t="shared" si="106"/>
        <v>2015.11.17</v>
      </c>
      <c r="D543" s="47" t="str">
        <f>IF(ISBLANK(J543),"",IF(ISBLANK(E540),"08:30 AM","09:30 AM"))</f>
        <v>08:30 AM</v>
      </c>
      <c r="E543" s="172"/>
      <c r="F543" s="177" t="str">
        <f t="shared" ca="1" si="99"/>
        <v>문예문 문체의 성립근거: 2015.11.17.(화) 게시예정</v>
      </c>
      <c r="G543" s="26">
        <f t="shared" si="103"/>
        <v>536</v>
      </c>
      <c r="H543" s="29">
        <f t="shared" si="95"/>
        <v>4</v>
      </c>
      <c r="I543" s="18">
        <f t="shared" si="94"/>
        <v>42325</v>
      </c>
      <c r="J543" s="23" t="s">
        <v>2467</v>
      </c>
      <c r="K543" s="23" t="str">
        <f t="shared" si="105"/>
        <v>문예문 문체의 성립근거.hwp</v>
      </c>
      <c r="L543" s="32"/>
      <c r="M543" s="20"/>
      <c r="N543" s="5"/>
      <c r="O543" s="5"/>
      <c r="P543" s="5"/>
      <c r="Q543" s="5"/>
      <c r="R543" s="5"/>
      <c r="S543" s="5"/>
      <c r="T543" s="5"/>
      <c r="U543" s="34"/>
      <c r="V543" s="20"/>
      <c r="W543" s="34"/>
      <c r="X543" s="20"/>
      <c r="Y543" s="5"/>
      <c r="Z543" s="5"/>
      <c r="AA543" s="5"/>
      <c r="AB543" s="5"/>
      <c r="AC543" s="34"/>
      <c r="AD543" s="34"/>
      <c r="AE543" s="152" t="str">
        <f t="shared" si="104"/>
        <v/>
      </c>
      <c r="AF543" s="53" t="str">
        <f t="shared" ca="1" si="100"/>
        <v>X</v>
      </c>
      <c r="AG543" s="56" t="str">
        <f t="shared" si="101"/>
        <v>지은이 찾을 수 없음</v>
      </c>
      <c r="AH543" s="55"/>
      <c r="AI543" s="39"/>
      <c r="AJ543" s="61"/>
      <c r="AK543" s="181"/>
      <c r="AL543" s="55" t="str">
        <f t="shared" si="102"/>
        <v>O</v>
      </c>
      <c r="AM543" s="47"/>
      <c r="AN543" s="47"/>
      <c r="AO543" s="47"/>
      <c r="AP543" s="44"/>
    </row>
    <row r="544" spans="1:42" ht="18" customHeight="1" x14ac:dyDescent="0.3">
      <c r="A544" s="13">
        <f t="shared" si="83"/>
        <v>0</v>
      </c>
      <c r="B544" s="120">
        <f t="shared" si="98"/>
        <v>1</v>
      </c>
      <c r="C544" s="55" t="str">
        <f t="shared" si="106"/>
        <v>2015.11.18</v>
      </c>
      <c r="D544" s="47" t="str">
        <f>IF(ISBLANK(J544),"",IF(ISBLANK(E544),"07:00 AM","08:00 AM"))</f>
        <v>07:00 AM</v>
      </c>
      <c r="E544" s="172"/>
      <c r="F544" s="177" t="str">
        <f t="shared" ca="1" si="99"/>
        <v>문법에 대한 문답 1, 2, 3: 2015.11.18.(수) 게시예정</v>
      </c>
      <c r="G544" s="26">
        <f t="shared" si="103"/>
        <v>537</v>
      </c>
      <c r="H544" s="29">
        <f t="shared" si="95"/>
        <v>1</v>
      </c>
      <c r="I544" s="18">
        <f>I543+1</f>
        <v>42326</v>
      </c>
      <c r="J544" s="23" t="s">
        <v>2470</v>
      </c>
      <c r="K544" s="23" t="str">
        <f t="shared" si="105"/>
        <v>문법에 대한 문답 1, 2, 3.hwp</v>
      </c>
      <c r="L544" s="32"/>
      <c r="M544" s="20"/>
      <c r="N544" s="5"/>
      <c r="O544" s="5"/>
      <c r="P544" s="5"/>
      <c r="Q544" s="5"/>
      <c r="R544" s="5"/>
      <c r="S544" s="5"/>
      <c r="T544" s="5"/>
      <c r="U544" s="34"/>
      <c r="V544" s="20"/>
      <c r="W544" s="34"/>
      <c r="X544" s="20"/>
      <c r="Y544" s="5"/>
      <c r="Z544" s="5"/>
      <c r="AA544" s="5"/>
      <c r="AB544" s="5"/>
      <c r="AC544" s="34"/>
      <c r="AD544" s="34"/>
      <c r="AE544" s="152" t="str">
        <f t="shared" si="104"/>
        <v/>
      </c>
      <c r="AF544" s="53" t="str">
        <f t="shared" ca="1" si="100"/>
        <v>X</v>
      </c>
      <c r="AG544" s="56" t="str">
        <f t="shared" si="101"/>
        <v>지은이 찾을 수 없음</v>
      </c>
      <c r="AH544" s="55"/>
      <c r="AI544" s="39"/>
      <c r="AJ544" s="61"/>
      <c r="AK544" s="181"/>
      <c r="AL544" s="55" t="str">
        <f t="shared" si="102"/>
        <v>O</v>
      </c>
      <c r="AM544" s="47"/>
      <c r="AN544" s="47"/>
      <c r="AO544" s="47"/>
      <c r="AP544" s="44"/>
    </row>
    <row r="545" spans="1:42" ht="18" customHeight="1" x14ac:dyDescent="0.3">
      <c r="A545" s="13">
        <f t="shared" si="83"/>
        <v>0</v>
      </c>
      <c r="B545" s="120">
        <f t="shared" si="98"/>
        <v>1</v>
      </c>
      <c r="C545" s="55" t="str">
        <f t="shared" si="106"/>
        <v>2015.11.18</v>
      </c>
      <c r="D545" s="47" t="str">
        <f>IF(ISBLANK(J545),"",IF(ISBLANK(E544),"07:30 AM","08:30 AM"))</f>
        <v>07:30 AM</v>
      </c>
      <c r="E545" s="172"/>
      <c r="F545" s="177" t="str">
        <f t="shared" ca="1" si="99"/>
        <v>문법과 탐구학습: 2015.11.18.(수) 게시예정</v>
      </c>
      <c r="G545" s="26">
        <f t="shared" si="103"/>
        <v>538</v>
      </c>
      <c r="H545" s="29">
        <f t="shared" si="95"/>
        <v>2</v>
      </c>
      <c r="I545" s="18">
        <f t="shared" si="94"/>
        <v>42326</v>
      </c>
      <c r="J545" s="23" t="s">
        <v>2468</v>
      </c>
      <c r="K545" s="23" t="str">
        <f t="shared" si="105"/>
        <v>문법과 탐구학습.hwp</v>
      </c>
      <c r="L545" s="32" t="s">
        <v>2469</v>
      </c>
      <c r="M545" s="20"/>
      <c r="N545" s="5"/>
      <c r="O545" s="5"/>
      <c r="P545" s="5"/>
      <c r="Q545" s="5"/>
      <c r="R545" s="5"/>
      <c r="S545" s="5"/>
      <c r="T545" s="5"/>
      <c r="U545" s="34"/>
      <c r="V545" s="20"/>
      <c r="W545" s="34"/>
      <c r="X545" s="20"/>
      <c r="Y545" s="5"/>
      <c r="Z545" s="5"/>
      <c r="AA545" s="5"/>
      <c r="AB545" s="5"/>
      <c r="AC545" s="34"/>
      <c r="AD545" s="34"/>
      <c r="AE545" s="152" t="str">
        <f t="shared" si="104"/>
        <v/>
      </c>
      <c r="AF545" s="53" t="str">
        <f t="shared" ca="1" si="100"/>
        <v>X</v>
      </c>
      <c r="AG545" s="56" t="s">
        <v>2973</v>
      </c>
      <c r="AH545" s="55"/>
      <c r="AI545" s="39"/>
      <c r="AJ545" s="61"/>
      <c r="AK545" s="181"/>
      <c r="AL545" s="55" t="str">
        <f t="shared" si="102"/>
        <v>O</v>
      </c>
      <c r="AM545" s="47"/>
      <c r="AN545" s="47"/>
      <c r="AO545" s="47"/>
      <c r="AP545" s="44"/>
    </row>
    <row r="546" spans="1:42" ht="18" customHeight="1" x14ac:dyDescent="0.3">
      <c r="A546" s="13">
        <f t="shared" si="83"/>
        <v>0</v>
      </c>
      <c r="B546" s="120">
        <f t="shared" si="98"/>
        <v>1</v>
      </c>
      <c r="C546" s="55" t="str">
        <f t="shared" si="106"/>
        <v>2015.11.18</v>
      </c>
      <c r="D546" s="47" t="str">
        <f>IF(ISBLANK(J546),"",IF(ISBLANK(E544),"08:00 AM","09:00 AM"))</f>
        <v>08:00 AM</v>
      </c>
      <c r="E546" s="172"/>
      <c r="F546" s="177" t="str">
        <f t="shared" ca="1" si="99"/>
        <v>문법강의론 총론: 2015.11.18.(수) 게시예정</v>
      </c>
      <c r="G546" s="26">
        <f t="shared" si="103"/>
        <v>539</v>
      </c>
      <c r="H546" s="29">
        <f t="shared" si="95"/>
        <v>3</v>
      </c>
      <c r="I546" s="18">
        <f t="shared" si="94"/>
        <v>42326</v>
      </c>
      <c r="J546" s="23" t="s">
        <v>2471</v>
      </c>
      <c r="K546" s="23" t="str">
        <f t="shared" si="105"/>
        <v>문법강의론 총론.hwp</v>
      </c>
      <c r="L546" s="32"/>
      <c r="M546" s="20"/>
      <c r="N546" s="5"/>
      <c r="O546" s="5"/>
      <c r="P546" s="5"/>
      <c r="Q546" s="5"/>
      <c r="R546" s="5"/>
      <c r="S546" s="5"/>
      <c r="T546" s="5"/>
      <c r="U546" s="34"/>
      <c r="V546" s="20"/>
      <c r="W546" s="34"/>
      <c r="X546" s="20"/>
      <c r="Y546" s="5"/>
      <c r="Z546" s="5"/>
      <c r="AA546" s="5"/>
      <c r="AB546" s="5"/>
      <c r="AC546" s="34"/>
      <c r="AD546" s="34"/>
      <c r="AE546" s="152" t="str">
        <f t="shared" si="104"/>
        <v/>
      </c>
      <c r="AF546" s="53" t="str">
        <f t="shared" ca="1" si="100"/>
        <v>X</v>
      </c>
      <c r="AG546" s="56" t="str">
        <f t="shared" si="101"/>
        <v>지은이 찾을 수 없음</v>
      </c>
      <c r="AH546" s="55"/>
      <c r="AI546" s="39"/>
      <c r="AJ546" s="61"/>
      <c r="AK546" s="181" t="s">
        <v>2909</v>
      </c>
      <c r="AL546" s="55" t="str">
        <f t="shared" si="102"/>
        <v>O</v>
      </c>
      <c r="AM546" s="47"/>
      <c r="AN546" s="47"/>
      <c r="AO546" s="47"/>
      <c r="AP546" s="44"/>
    </row>
    <row r="547" spans="1:42" ht="18" customHeight="1" x14ac:dyDescent="0.3">
      <c r="A547" s="13">
        <f t="shared" si="83"/>
        <v>0</v>
      </c>
      <c r="B547" s="120">
        <f t="shared" si="98"/>
        <v>1</v>
      </c>
      <c r="C547" s="55" t="str">
        <f t="shared" si="106"/>
        <v>2015.11.18</v>
      </c>
      <c r="D547" s="47" t="str">
        <f>IF(ISBLANK(J547),"",IF(ISBLANK(E544),"08:30 AM","09:30 AM"))</f>
        <v>08:30 AM</v>
      </c>
      <c r="E547" s="172"/>
      <c r="F547" s="177" t="str">
        <f t="shared" ca="1" si="99"/>
        <v>문법 이론의 변천 및 각각의 특징: 2015.11.18.(수) 게시예정</v>
      </c>
      <c r="G547" s="26">
        <f t="shared" si="103"/>
        <v>540</v>
      </c>
      <c r="H547" s="29">
        <f t="shared" si="95"/>
        <v>4</v>
      </c>
      <c r="I547" s="18">
        <f t="shared" si="94"/>
        <v>42326</v>
      </c>
      <c r="J547" s="23" t="s">
        <v>2472</v>
      </c>
      <c r="K547" s="23" t="str">
        <f t="shared" si="105"/>
        <v>문법 이론의 변천 및 각각의 특징.hwp</v>
      </c>
      <c r="L547" s="32"/>
      <c r="M547" s="20"/>
      <c r="N547" s="5"/>
      <c r="O547" s="5"/>
      <c r="P547" s="5"/>
      <c r="Q547" s="5"/>
      <c r="R547" s="5"/>
      <c r="S547" s="5"/>
      <c r="T547" s="5"/>
      <c r="U547" s="34"/>
      <c r="V547" s="20"/>
      <c r="W547" s="34"/>
      <c r="X547" s="20"/>
      <c r="Y547" s="5"/>
      <c r="Z547" s="5"/>
      <c r="AA547" s="5"/>
      <c r="AB547" s="5"/>
      <c r="AC547" s="34"/>
      <c r="AD547" s="34"/>
      <c r="AE547" s="152" t="str">
        <f t="shared" si="104"/>
        <v/>
      </c>
      <c r="AF547" s="53" t="str">
        <f t="shared" ca="1" si="100"/>
        <v>X</v>
      </c>
      <c r="AG547" s="56" t="str">
        <f t="shared" si="101"/>
        <v>지은이 찾을 수 없음</v>
      </c>
      <c r="AH547" s="55"/>
      <c r="AI547" s="39"/>
      <c r="AJ547" s="61"/>
      <c r="AK547" s="181" t="s">
        <v>2883</v>
      </c>
      <c r="AL547" s="55" t="str">
        <f t="shared" si="102"/>
        <v>O</v>
      </c>
      <c r="AM547" s="47"/>
      <c r="AN547" s="47"/>
      <c r="AO547" s="47"/>
      <c r="AP547" s="44"/>
    </row>
    <row r="548" spans="1:42" ht="18" customHeight="1" x14ac:dyDescent="0.3">
      <c r="A548" s="13">
        <f t="shared" ref="A548:A563" si="107">IF(ISBLANK(J548),"",0)</f>
        <v>0</v>
      </c>
      <c r="B548" s="120">
        <f t="shared" si="98"/>
        <v>1</v>
      </c>
      <c r="C548" s="55" t="str">
        <f t="shared" si="106"/>
        <v>2015.11.19</v>
      </c>
      <c r="D548" s="47" t="str">
        <f>IF(ISBLANK(J548),"",IF(ISBLANK(E548),"07:00 AM","08:00 AM"))</f>
        <v>07:00 AM</v>
      </c>
      <c r="E548" s="172"/>
      <c r="F548" s="177" t="str">
        <f t="shared" ca="1" si="99"/>
        <v>문법교육론: 2015.11.19.(목) 게시예정</v>
      </c>
      <c r="G548" s="26">
        <f t="shared" si="103"/>
        <v>541</v>
      </c>
      <c r="H548" s="29">
        <f t="shared" si="95"/>
        <v>1</v>
      </c>
      <c r="I548" s="18">
        <f>I547+1</f>
        <v>42327</v>
      </c>
      <c r="J548" s="23" t="s">
        <v>2473</v>
      </c>
      <c r="K548" s="23" t="str">
        <f t="shared" si="105"/>
        <v>문법교육론.hwp</v>
      </c>
      <c r="L548" s="32"/>
      <c r="M548" s="20"/>
      <c r="N548" s="5"/>
      <c r="O548" s="5"/>
      <c r="P548" s="5"/>
      <c r="Q548" s="5"/>
      <c r="R548" s="5"/>
      <c r="S548" s="5"/>
      <c r="T548" s="5"/>
      <c r="U548" s="34"/>
      <c r="V548" s="20"/>
      <c r="W548" s="34"/>
      <c r="X548" s="20"/>
      <c r="Y548" s="5"/>
      <c r="Z548" s="5"/>
      <c r="AA548" s="5"/>
      <c r="AB548" s="5"/>
      <c r="AC548" s="34"/>
      <c r="AD548" s="34"/>
      <c r="AE548" s="152" t="str">
        <f t="shared" si="104"/>
        <v/>
      </c>
      <c r="AF548" s="53" t="str">
        <f t="shared" ca="1" si="100"/>
        <v>X</v>
      </c>
      <c r="AG548" s="56" t="str">
        <f t="shared" si="101"/>
        <v>지은이 찾을 수 없음</v>
      </c>
      <c r="AH548" s="55"/>
      <c r="AI548" s="39"/>
      <c r="AJ548" s="61"/>
      <c r="AK548" s="181"/>
      <c r="AL548" s="55" t="str">
        <f t="shared" si="102"/>
        <v>O</v>
      </c>
      <c r="AM548" s="47"/>
      <c r="AN548" s="47"/>
      <c r="AO548" s="47"/>
      <c r="AP548" s="44"/>
    </row>
    <row r="549" spans="1:42" ht="18" customHeight="1" x14ac:dyDescent="0.3">
      <c r="A549" s="13">
        <f t="shared" si="107"/>
        <v>0</v>
      </c>
      <c r="B549" s="120">
        <f t="shared" si="98"/>
        <v>1</v>
      </c>
      <c r="C549" s="55" t="str">
        <f t="shared" si="106"/>
        <v>2015.11.19</v>
      </c>
      <c r="D549" s="47" t="str">
        <f>IF(ISBLANK(J549),"",IF(ISBLANK(E548),"07:30 AM","08:30 AM"))</f>
        <v>07:30 AM</v>
      </c>
      <c r="E549" s="172"/>
      <c r="F549" s="177" t="str">
        <f t="shared" ca="1" si="99"/>
        <v>몽산화상 법어 약록 언해: 2015.11.19.(목) 게시예정</v>
      </c>
      <c r="G549" s="26">
        <f t="shared" si="103"/>
        <v>542</v>
      </c>
      <c r="H549" s="29">
        <f t="shared" si="95"/>
        <v>2</v>
      </c>
      <c r="I549" s="18">
        <f t="shared" si="94"/>
        <v>42327</v>
      </c>
      <c r="J549" s="23" t="s">
        <v>2474</v>
      </c>
      <c r="K549" s="23" t="str">
        <f t="shared" si="105"/>
        <v>몽산화상 법어 약록 언해.hwp</v>
      </c>
      <c r="L549" s="32"/>
      <c r="M549" s="20"/>
      <c r="N549" s="5"/>
      <c r="O549" s="5"/>
      <c r="P549" s="5"/>
      <c r="Q549" s="5"/>
      <c r="R549" s="5"/>
      <c r="S549" s="5"/>
      <c r="T549" s="5"/>
      <c r="U549" s="34"/>
      <c r="V549" s="20"/>
      <c r="W549" s="34"/>
      <c r="X549" s="20"/>
      <c r="Y549" s="5"/>
      <c r="Z549" s="5"/>
      <c r="AA549" s="5"/>
      <c r="AB549" s="5"/>
      <c r="AC549" s="34" t="s">
        <v>649</v>
      </c>
      <c r="AD549" s="34"/>
      <c r="AE549" s="152" t="str">
        <f t="shared" si="104"/>
        <v/>
      </c>
      <c r="AF549" s="53" t="str">
        <f t="shared" ca="1" si="100"/>
        <v>X</v>
      </c>
      <c r="AG549" s="56">
        <v>42230</v>
      </c>
      <c r="AH549" s="55" t="s">
        <v>2965</v>
      </c>
      <c r="AI549" s="39">
        <v>42230</v>
      </c>
      <c r="AJ549" s="61" t="s">
        <v>2794</v>
      </c>
      <c r="AK549" s="181"/>
      <c r="AL549" s="55" t="str">
        <f t="shared" si="102"/>
        <v>O</v>
      </c>
      <c r="AM549" s="47"/>
      <c r="AN549" s="47"/>
      <c r="AO549" s="47"/>
      <c r="AP549" s="44"/>
    </row>
    <row r="550" spans="1:42" ht="18" customHeight="1" x14ac:dyDescent="0.3">
      <c r="A550" s="13">
        <f t="shared" si="107"/>
        <v>0</v>
      </c>
      <c r="B550" s="120">
        <f t="shared" si="98"/>
        <v>1</v>
      </c>
      <c r="C550" s="55" t="str">
        <f t="shared" si="106"/>
        <v>2015.11.19</v>
      </c>
      <c r="D550" s="47" t="str">
        <f>IF(ISBLANK(J550),"",IF(ISBLANK(E548),"08:00 AM","09:00 AM"))</f>
        <v>08:00 AM</v>
      </c>
      <c r="E550" s="172"/>
      <c r="F550" s="177" t="str">
        <f t="shared" ca="1" si="99"/>
        <v>몸짓언어: 2015.11.19.(목) 게시예정</v>
      </c>
      <c r="G550" s="26">
        <f t="shared" si="103"/>
        <v>543</v>
      </c>
      <c r="H550" s="29">
        <f t="shared" si="95"/>
        <v>3</v>
      </c>
      <c r="I550" s="18">
        <f t="shared" si="94"/>
        <v>42327</v>
      </c>
      <c r="J550" s="23" t="s">
        <v>2475</v>
      </c>
      <c r="K550" s="23" t="str">
        <f t="shared" si="105"/>
        <v>몸짓언어.hwp</v>
      </c>
      <c r="L550" s="32" t="s">
        <v>2477</v>
      </c>
      <c r="M550" s="20"/>
      <c r="N550" s="5"/>
      <c r="O550" s="5"/>
      <c r="P550" s="5"/>
      <c r="Q550" s="5"/>
      <c r="R550" s="5"/>
      <c r="S550" s="5"/>
      <c r="T550" s="5"/>
      <c r="U550" s="34"/>
      <c r="V550" s="20"/>
      <c r="W550" s="34"/>
      <c r="X550" s="20"/>
      <c r="Y550" s="5"/>
      <c r="Z550" s="5"/>
      <c r="AA550" s="5"/>
      <c r="AB550" s="5"/>
      <c r="AC550" s="34"/>
      <c r="AD550" s="34"/>
      <c r="AE550" s="152" t="str">
        <f t="shared" si="104"/>
        <v/>
      </c>
      <c r="AF550" s="53" t="str">
        <f t="shared" ca="1" si="100"/>
        <v>X</v>
      </c>
      <c r="AG550" s="56" t="str">
        <f t="shared" si="101"/>
        <v>미확인</v>
      </c>
      <c r="AH550" s="55"/>
      <c r="AI550" s="39"/>
      <c r="AJ550" s="61"/>
      <c r="AK550" s="181"/>
      <c r="AL550" s="55" t="str">
        <f t="shared" si="102"/>
        <v>O</v>
      </c>
      <c r="AM550" s="47"/>
      <c r="AN550" s="47"/>
      <c r="AO550" s="47"/>
      <c r="AP550" s="44"/>
    </row>
    <row r="551" spans="1:42" ht="18" customHeight="1" x14ac:dyDescent="0.3">
      <c r="A551" s="13">
        <f t="shared" si="107"/>
        <v>0</v>
      </c>
      <c r="B551" s="120">
        <f t="shared" si="98"/>
        <v>1</v>
      </c>
      <c r="C551" s="55" t="str">
        <f t="shared" si="106"/>
        <v>2015.11.19</v>
      </c>
      <c r="D551" s="47" t="str">
        <f>IF(ISBLANK(J551),"",IF(ISBLANK(E548),"08:30 AM","09:30 AM"))</f>
        <v>08:30 AM</v>
      </c>
      <c r="E551" s="172"/>
      <c r="F551" s="177" t="str">
        <f t="shared" ca="1" si="99"/>
        <v>명사의 분절구조를 통해 살펴 본 한국어의 어휘적 특성: 2015.11.19.(목) 게시예정</v>
      </c>
      <c r="G551" s="26">
        <f t="shared" si="103"/>
        <v>544</v>
      </c>
      <c r="H551" s="29">
        <f t="shared" si="95"/>
        <v>4</v>
      </c>
      <c r="I551" s="18">
        <f t="shared" si="94"/>
        <v>42327</v>
      </c>
      <c r="J551" s="23" t="s">
        <v>2478</v>
      </c>
      <c r="K551" s="23" t="str">
        <f t="shared" si="105"/>
        <v>명사의 분절구조를 통해 살펴 본 한국어의 어휘적 특성.hwp</v>
      </c>
      <c r="L551" s="32"/>
      <c r="M551" s="20"/>
      <c r="N551" s="5"/>
      <c r="O551" s="5"/>
      <c r="P551" s="5"/>
      <c r="Q551" s="5"/>
      <c r="R551" s="5"/>
      <c r="S551" s="5"/>
      <c r="T551" s="5" t="s">
        <v>2480</v>
      </c>
      <c r="U551" s="34"/>
      <c r="V551" s="20"/>
      <c r="W551" s="34"/>
      <c r="X551" s="20"/>
      <c r="Y551" s="5"/>
      <c r="Z551" s="5"/>
      <c r="AA551" s="5"/>
      <c r="AB551" s="5"/>
      <c r="AC551" s="34"/>
      <c r="AD551" s="34"/>
      <c r="AE551" s="152" t="str">
        <f t="shared" si="104"/>
        <v/>
      </c>
      <c r="AF551" s="53" t="str">
        <f t="shared" ca="1" si="100"/>
        <v>X</v>
      </c>
      <c r="AG551" s="56" t="str">
        <f t="shared" si="101"/>
        <v>미확인</v>
      </c>
      <c r="AH551" s="55"/>
      <c r="AI551" s="39"/>
      <c r="AJ551" s="61"/>
      <c r="AK551" s="181"/>
      <c r="AL551" s="55" t="str">
        <f t="shared" si="102"/>
        <v>O</v>
      </c>
      <c r="AM551" s="47"/>
      <c r="AN551" s="47"/>
      <c r="AO551" s="47"/>
      <c r="AP551" s="44"/>
    </row>
    <row r="552" spans="1:42" ht="18" customHeight="1" x14ac:dyDescent="0.3">
      <c r="A552" s="13">
        <f t="shared" si="107"/>
        <v>0</v>
      </c>
      <c r="B552" s="120">
        <f t="shared" si="98"/>
        <v>1</v>
      </c>
      <c r="C552" s="55" t="str">
        <f t="shared" si="106"/>
        <v>2015.11.20</v>
      </c>
      <c r="D552" s="47" t="str">
        <f>IF(ISBLANK(J552),"",IF(ISBLANK(E552),"07:00 AM","08:00 AM"))</f>
        <v>07:00 AM</v>
      </c>
      <c r="E552" s="172"/>
      <c r="F552" s="177" t="str">
        <f t="shared" ca="1" si="99"/>
        <v>명사구를 필요로 하는 기능범주에 대하여: 2015.11.20.(금) 게시예정</v>
      </c>
      <c r="G552" s="26">
        <f t="shared" si="103"/>
        <v>545</v>
      </c>
      <c r="H552" s="29">
        <f t="shared" si="95"/>
        <v>1</v>
      </c>
      <c r="I552" s="18">
        <f>I551+1</f>
        <v>42328</v>
      </c>
      <c r="J552" s="23" t="s">
        <v>2489</v>
      </c>
      <c r="K552" s="23" t="str">
        <f t="shared" si="105"/>
        <v>명사구를 필요로 하는 기능범주에 대하여.hwp</v>
      </c>
      <c r="L552" s="32" t="s">
        <v>2490</v>
      </c>
      <c r="M552" s="20"/>
      <c r="N552" s="5"/>
      <c r="O552" s="5"/>
      <c r="P552" s="5"/>
      <c r="Q552" s="5"/>
      <c r="R552" s="5"/>
      <c r="S552" s="5"/>
      <c r="T552" s="5"/>
      <c r="U552" s="34"/>
      <c r="V552" s="20"/>
      <c r="W552" s="34"/>
      <c r="X552" s="20"/>
      <c r="Y552" s="5"/>
      <c r="Z552" s="5"/>
      <c r="AA552" s="5"/>
      <c r="AB552" s="5"/>
      <c r="AC552" s="34"/>
      <c r="AD552" s="34"/>
      <c r="AE552" s="152" t="str">
        <f t="shared" si="104"/>
        <v/>
      </c>
      <c r="AF552" s="53" t="str">
        <f t="shared" ca="1" si="100"/>
        <v>X</v>
      </c>
      <c r="AG552" s="56" t="str">
        <f t="shared" si="101"/>
        <v>미확인</v>
      </c>
      <c r="AH552" s="55"/>
      <c r="AI552" s="39"/>
      <c r="AJ552" s="61"/>
      <c r="AK552" s="181"/>
      <c r="AL552" s="55" t="str">
        <f t="shared" si="102"/>
        <v>O</v>
      </c>
      <c r="AM552" s="47"/>
      <c r="AN552" s="47"/>
      <c r="AO552" s="47"/>
      <c r="AP552" s="44"/>
    </row>
    <row r="553" spans="1:42" ht="18" customHeight="1" x14ac:dyDescent="0.3">
      <c r="A553" s="13">
        <f t="shared" si="107"/>
        <v>0</v>
      </c>
      <c r="B553" s="120">
        <f t="shared" si="98"/>
        <v>1</v>
      </c>
      <c r="C553" s="55" t="str">
        <f t="shared" si="106"/>
        <v>2015.11.20</v>
      </c>
      <c r="D553" s="47" t="str">
        <f>IF(ISBLANK(J553),"",IF(ISBLANK(E552),"07:30 AM","08:30 AM"))</f>
        <v>07:30 AM</v>
      </c>
      <c r="E553" s="172"/>
      <c r="F553" s="177" t="str">
        <f t="shared" ca="1" si="99"/>
        <v>말하기 듣기 학습 지도안: 2015.11.20.(금) 게시예정</v>
      </c>
      <c r="G553" s="26">
        <f t="shared" si="103"/>
        <v>546</v>
      </c>
      <c r="H553" s="29">
        <f t="shared" si="95"/>
        <v>2</v>
      </c>
      <c r="I553" s="18">
        <f t="shared" si="94"/>
        <v>42328</v>
      </c>
      <c r="J553" s="23" t="s">
        <v>2488</v>
      </c>
      <c r="K553" s="23" t="s">
        <v>2657</v>
      </c>
      <c r="L553" s="32"/>
      <c r="M553" s="20"/>
      <c r="N553" s="5"/>
      <c r="O553" s="5"/>
      <c r="P553" s="5"/>
      <c r="Q553" s="5"/>
      <c r="R553" s="5"/>
      <c r="S553" s="5"/>
      <c r="T553" s="5"/>
      <c r="U553" s="34" t="s">
        <v>2482</v>
      </c>
      <c r="V553" s="20"/>
      <c r="W553" s="34" t="s">
        <v>2484</v>
      </c>
      <c r="X553" s="20" t="s">
        <v>2486</v>
      </c>
      <c r="Y553" s="5"/>
      <c r="Z553" s="5"/>
      <c r="AA553" s="5"/>
      <c r="AB553" s="5"/>
      <c r="AC553" s="34"/>
      <c r="AD553" s="34"/>
      <c r="AE553" s="152">
        <f t="shared" si="104"/>
        <v>3</v>
      </c>
      <c r="AF553" s="53" t="str">
        <f t="shared" ca="1" si="100"/>
        <v>X</v>
      </c>
      <c r="AG553" s="56" t="str">
        <f t="shared" si="101"/>
        <v>미확인</v>
      </c>
      <c r="AH553" s="55"/>
      <c r="AI553" s="39"/>
      <c r="AJ553" s="61"/>
      <c r="AK553" s="181"/>
      <c r="AL553" s="55" t="str">
        <f t="shared" si="102"/>
        <v>O</v>
      </c>
      <c r="AM553" s="47"/>
      <c r="AN553" s="47"/>
      <c r="AO553" s="47"/>
      <c r="AP553" s="44"/>
    </row>
    <row r="554" spans="1:42" ht="18" customHeight="1" x14ac:dyDescent="0.3">
      <c r="A554" s="13">
        <f t="shared" si="107"/>
        <v>0</v>
      </c>
      <c r="B554" s="120">
        <f t="shared" si="98"/>
        <v>1</v>
      </c>
      <c r="C554" s="55" t="str">
        <f t="shared" si="106"/>
        <v>2015.11.20</v>
      </c>
      <c r="D554" s="47" t="str">
        <f>IF(ISBLANK(J554),"",IF(ISBLANK(E552),"08:00 AM","09:00 AM"))</f>
        <v>08:00 AM</v>
      </c>
      <c r="E554" s="172"/>
      <c r="F554" s="177" t="str">
        <f t="shared" ca="1" si="99"/>
        <v>｢메기장군 고담｣에 대한 일고: 2015.11.20.(금) 게시예정</v>
      </c>
      <c r="G554" s="26">
        <f t="shared" si="103"/>
        <v>547</v>
      </c>
      <c r="H554" s="29">
        <f t="shared" si="95"/>
        <v>3</v>
      </c>
      <c r="I554" s="18">
        <f t="shared" si="94"/>
        <v>42328</v>
      </c>
      <c r="J554" s="141" t="s">
        <v>2491</v>
      </c>
      <c r="K554" s="23" t="str">
        <f t="shared" si="105"/>
        <v>｢메기장군 고담｣에 대한 일고.hwp</v>
      </c>
      <c r="L554" s="32" t="s">
        <v>2492</v>
      </c>
      <c r="M554" s="20"/>
      <c r="N554" s="5"/>
      <c r="O554" s="5"/>
      <c r="P554" s="5"/>
      <c r="Q554" s="5"/>
      <c r="R554" s="5"/>
      <c r="S554" s="5"/>
      <c r="T554" s="5"/>
      <c r="U554" s="34"/>
      <c r="V554" s="20"/>
      <c r="W554" s="34"/>
      <c r="X554" s="20"/>
      <c r="Y554" s="5"/>
      <c r="Z554" s="5"/>
      <c r="AA554" s="5"/>
      <c r="AB554" s="5"/>
      <c r="AC554" s="34"/>
      <c r="AD554" s="34"/>
      <c r="AE554" s="152" t="str">
        <f t="shared" si="104"/>
        <v/>
      </c>
      <c r="AF554" s="53" t="str">
        <f t="shared" ca="1" si="100"/>
        <v>X</v>
      </c>
      <c r="AG554" s="56" t="str">
        <f t="shared" si="101"/>
        <v>미확인</v>
      </c>
      <c r="AH554" s="55"/>
      <c r="AI554" s="39"/>
      <c r="AJ554" s="61"/>
      <c r="AK554" s="181"/>
      <c r="AL554" s="55" t="str">
        <f t="shared" si="102"/>
        <v>O</v>
      </c>
      <c r="AM554" s="47"/>
      <c r="AN554" s="47"/>
      <c r="AO554" s="47"/>
      <c r="AP554" s="44"/>
    </row>
    <row r="555" spans="1:42" ht="18" customHeight="1" x14ac:dyDescent="0.3">
      <c r="A555" s="13">
        <f t="shared" si="107"/>
        <v>0</v>
      </c>
      <c r="B555" s="120">
        <f t="shared" si="98"/>
        <v>1</v>
      </c>
      <c r="C555" s="55" t="str">
        <f t="shared" si="106"/>
        <v>2015.11.20</v>
      </c>
      <c r="D555" s="47" t="str">
        <f>IF(ISBLANK(J555),"",IF(ISBLANK(E552),"08:30 AM","09:30 AM"))</f>
        <v>08:30 AM</v>
      </c>
      <c r="E555" s="172"/>
      <c r="F555" s="177" t="str">
        <f t="shared" ca="1" si="99"/>
        <v>'명사+동사' 합성구의 형태론적 특성: 2015.11.20.(금) 게시예정</v>
      </c>
      <c r="G555" s="26">
        <f t="shared" si="103"/>
        <v>548</v>
      </c>
      <c r="H555" s="29">
        <f t="shared" si="95"/>
        <v>4</v>
      </c>
      <c r="I555" s="18">
        <f t="shared" si="94"/>
        <v>42328</v>
      </c>
      <c r="J555" s="24" t="s">
        <v>2495</v>
      </c>
      <c r="K555" s="23" t="str">
        <f t="shared" si="105"/>
        <v>'명사+동사' 합성구의 형태론적 특성.hwp</v>
      </c>
      <c r="L555" s="32"/>
      <c r="M555" s="20"/>
      <c r="N555" s="5"/>
      <c r="O555" s="5"/>
      <c r="P555" s="5"/>
      <c r="Q555" s="5"/>
      <c r="R555" s="5"/>
      <c r="S555" s="5"/>
      <c r="T555" s="5"/>
      <c r="U555" s="34"/>
      <c r="V555" s="20"/>
      <c r="W555" s="34"/>
      <c r="X555" s="20"/>
      <c r="Y555" s="5"/>
      <c r="Z555" s="5"/>
      <c r="AA555" s="5"/>
      <c r="AB555" s="5"/>
      <c r="AC555" s="34" t="s">
        <v>2494</v>
      </c>
      <c r="AD555" s="34"/>
      <c r="AE555" s="152" t="str">
        <f t="shared" si="104"/>
        <v/>
      </c>
      <c r="AF555" s="53" t="str">
        <f t="shared" ca="1" si="100"/>
        <v>X</v>
      </c>
      <c r="AG555" s="56" t="str">
        <f t="shared" si="101"/>
        <v>미확인</v>
      </c>
      <c r="AH555" s="55"/>
      <c r="AI555" s="39"/>
      <c r="AJ555" s="61"/>
      <c r="AK555" s="181"/>
      <c r="AL555" s="55" t="str">
        <f t="shared" si="102"/>
        <v>O</v>
      </c>
      <c r="AM555" s="47"/>
      <c r="AN555" s="47"/>
      <c r="AO555" s="47"/>
      <c r="AP555" s="44"/>
    </row>
    <row r="556" spans="1:42" ht="18" customHeight="1" x14ac:dyDescent="0.3">
      <c r="A556" s="13">
        <f t="shared" si="107"/>
        <v>0</v>
      </c>
      <c r="B556" s="120">
        <f t="shared" si="98"/>
        <v>1</v>
      </c>
      <c r="C556" s="55" t="str">
        <f t="shared" si="106"/>
        <v>2015.11.21</v>
      </c>
      <c r="D556" s="47" t="str">
        <f>IF(ISBLANK(J556),"",IF(ISBLANK(E556),"07:00 AM","08:00 AM"))</f>
        <v>08:00 AM</v>
      </c>
      <c r="E556" s="172">
        <v>1</v>
      </c>
      <c r="F556" s="177" t="str">
        <f t="shared" ca="1" si="99"/>
        <v>말본이냐 문법이냐: 2015.11.21.(토) 게시예정</v>
      </c>
      <c r="G556" s="26">
        <f t="shared" si="103"/>
        <v>549</v>
      </c>
      <c r="H556" s="29">
        <f t="shared" si="95"/>
        <v>1</v>
      </c>
      <c r="I556" s="18">
        <f>I555+1</f>
        <v>42329</v>
      </c>
      <c r="J556" s="23" t="s">
        <v>2496</v>
      </c>
      <c r="K556" s="23" t="str">
        <f t="shared" si="105"/>
        <v>말본이냐 문법이냐.hwp</v>
      </c>
      <c r="L556" s="32"/>
      <c r="M556" s="20"/>
      <c r="N556" s="5"/>
      <c r="O556" s="5"/>
      <c r="P556" s="5"/>
      <c r="Q556" s="5"/>
      <c r="R556" s="5"/>
      <c r="S556" s="5"/>
      <c r="T556" s="5" t="s">
        <v>2498</v>
      </c>
      <c r="U556" s="34"/>
      <c r="V556" s="20"/>
      <c r="W556" s="34"/>
      <c r="X556" s="20"/>
      <c r="Y556" s="5"/>
      <c r="Z556" s="5"/>
      <c r="AA556" s="5"/>
      <c r="AB556" s="5"/>
      <c r="AC556" s="34"/>
      <c r="AD556" s="34"/>
      <c r="AE556" s="152" t="str">
        <f t="shared" si="104"/>
        <v/>
      </c>
      <c r="AF556" s="53" t="str">
        <f t="shared" ca="1" si="100"/>
        <v>X</v>
      </c>
      <c r="AG556" s="56" t="str">
        <f t="shared" si="101"/>
        <v>미확인</v>
      </c>
      <c r="AH556" s="55"/>
      <c r="AI556" s="39"/>
      <c r="AJ556" s="61"/>
      <c r="AK556" s="181"/>
      <c r="AL556" s="55" t="str">
        <f t="shared" si="102"/>
        <v>O</v>
      </c>
      <c r="AM556" s="47"/>
      <c r="AN556" s="47"/>
      <c r="AO556" s="47"/>
      <c r="AP556" s="44"/>
    </row>
    <row r="557" spans="1:42" ht="18" customHeight="1" x14ac:dyDescent="0.3">
      <c r="A557" s="13">
        <f t="shared" si="107"/>
        <v>0</v>
      </c>
      <c r="B557" s="120">
        <f t="shared" si="98"/>
        <v>1</v>
      </c>
      <c r="C557" s="55" t="str">
        <f t="shared" si="106"/>
        <v>2015.11.21</v>
      </c>
      <c r="D557" s="47" t="str">
        <f>IF(ISBLANK(J557),"",IF(ISBLANK(E556),"07:30 AM","08:30 AM"))</f>
        <v>08:30 AM</v>
      </c>
      <c r="E557" s="172"/>
      <c r="F557" s="177" t="str">
        <f t="shared" ca="1" si="99"/>
        <v>말글 정책과 말글 운동: 2015.11.21.(토) 게시예정</v>
      </c>
      <c r="G557" s="26">
        <f t="shared" si="103"/>
        <v>550</v>
      </c>
      <c r="H557" s="29">
        <f t="shared" si="95"/>
        <v>2</v>
      </c>
      <c r="I557" s="18">
        <f t="shared" si="94"/>
        <v>42329</v>
      </c>
      <c r="J557" s="23" t="s">
        <v>2499</v>
      </c>
      <c r="K557" s="23" t="str">
        <f t="shared" si="105"/>
        <v>말글 정책과 말글 운동.hwp</v>
      </c>
      <c r="L557" s="32"/>
      <c r="M557" s="20"/>
      <c r="N557" s="5"/>
      <c r="O557" s="5"/>
      <c r="P557" s="5"/>
      <c r="Q557" s="5"/>
      <c r="R557" s="5"/>
      <c r="S557" s="5"/>
      <c r="T557" s="5"/>
      <c r="U557" s="34"/>
      <c r="V557" s="20"/>
      <c r="W557" s="34"/>
      <c r="X557" s="20"/>
      <c r="Y557" s="5"/>
      <c r="Z557" s="5"/>
      <c r="AA557" s="5"/>
      <c r="AB557" s="5"/>
      <c r="AC557" s="34" t="s">
        <v>649</v>
      </c>
      <c r="AD557" s="34"/>
      <c r="AE557" s="152" t="str">
        <f t="shared" si="104"/>
        <v/>
      </c>
      <c r="AF557" s="53" t="str">
        <f t="shared" ca="1" si="100"/>
        <v>X</v>
      </c>
      <c r="AG557" s="56">
        <v>42230</v>
      </c>
      <c r="AH557" s="55" t="s">
        <v>2965</v>
      </c>
      <c r="AI557" s="39">
        <v>42230</v>
      </c>
      <c r="AJ557" s="61" t="s">
        <v>2794</v>
      </c>
      <c r="AK557" s="181"/>
      <c r="AL557" s="55" t="str">
        <f t="shared" si="102"/>
        <v>O</v>
      </c>
      <c r="AM557" s="47"/>
      <c r="AN557" s="47"/>
      <c r="AO557" s="47"/>
      <c r="AP557" s="44"/>
    </row>
    <row r="558" spans="1:42" ht="18" customHeight="1" x14ac:dyDescent="0.3">
      <c r="A558" s="13">
        <f t="shared" si="107"/>
        <v>0</v>
      </c>
      <c r="B558" s="120">
        <f t="shared" si="98"/>
        <v>1</v>
      </c>
      <c r="C558" s="55" t="str">
        <f t="shared" si="106"/>
        <v>2015.11.21</v>
      </c>
      <c r="D558" s="47" t="str">
        <f>IF(ISBLANK(J558),"",IF(ISBLANK(E556),"08:00 AM","09:00 AM"))</f>
        <v>09:00 AM</v>
      </c>
      <c r="E558" s="172"/>
      <c r="F558" s="177" t="str">
        <f t="shared" ca="1" si="99"/>
        <v>말 제대로 합시다: 2015.11.21.(토) 게시예정</v>
      </c>
      <c r="G558" s="26">
        <f t="shared" si="103"/>
        <v>551</v>
      </c>
      <c r="H558" s="29">
        <f t="shared" si="95"/>
        <v>3</v>
      </c>
      <c r="I558" s="18">
        <f t="shared" si="94"/>
        <v>42329</v>
      </c>
      <c r="J558" s="23" t="s">
        <v>2500</v>
      </c>
      <c r="K558" s="23" t="str">
        <f t="shared" si="105"/>
        <v>말 제대로 합시다.hwp</v>
      </c>
      <c r="L558" s="32" t="s">
        <v>103</v>
      </c>
      <c r="M558" s="20"/>
      <c r="N558" s="5"/>
      <c r="O558" s="5"/>
      <c r="P558" s="5"/>
      <c r="Q558" s="5"/>
      <c r="R558" s="5"/>
      <c r="S558" s="5"/>
      <c r="T558" s="5"/>
      <c r="U558" s="34"/>
      <c r="V558" s="20"/>
      <c r="W558" s="34"/>
      <c r="X558" s="20"/>
      <c r="Y558" s="5"/>
      <c r="Z558" s="5"/>
      <c r="AA558" s="5"/>
      <c r="AB558" s="5"/>
      <c r="AC558" s="34"/>
      <c r="AD558" s="34"/>
      <c r="AE558" s="152" t="str">
        <f t="shared" si="104"/>
        <v/>
      </c>
      <c r="AF558" s="53" t="str">
        <f t="shared" ca="1" si="100"/>
        <v>X</v>
      </c>
      <c r="AG558" s="56">
        <v>42224</v>
      </c>
      <c r="AH558" s="55" t="s">
        <v>2783</v>
      </c>
      <c r="AI558" s="39"/>
      <c r="AJ558" s="61"/>
      <c r="AK558" s="181"/>
      <c r="AL558" s="55" t="str">
        <f t="shared" si="102"/>
        <v>O</v>
      </c>
      <c r="AM558" s="47"/>
      <c r="AN558" s="47"/>
      <c r="AO558" s="47"/>
      <c r="AP558" s="44"/>
    </row>
    <row r="559" spans="1:42" ht="18" customHeight="1" x14ac:dyDescent="0.3">
      <c r="A559" s="13">
        <f t="shared" si="107"/>
        <v>0</v>
      </c>
      <c r="B559" s="120">
        <f t="shared" si="98"/>
        <v>1</v>
      </c>
      <c r="C559" s="55" t="str">
        <f t="shared" si="106"/>
        <v>2015.11.21</v>
      </c>
      <c r="D559" s="47" t="str">
        <f>IF(ISBLANK(J559),"",IF(ISBLANK(E556),"08:30 AM","09:30 AM"))</f>
        <v>09:30 AM</v>
      </c>
      <c r="E559" s="172"/>
      <c r="F559" s="177" t="str">
        <f t="shared" ca="1" si="99"/>
        <v>말 문화를 살리기 위한 글의 올바른 방향 (1): 2015.11.21.(토) 게시예정</v>
      </c>
      <c r="G559" s="26">
        <f t="shared" si="103"/>
        <v>552</v>
      </c>
      <c r="H559" s="29">
        <f t="shared" si="95"/>
        <v>4</v>
      </c>
      <c r="I559" s="18">
        <f t="shared" si="94"/>
        <v>42329</v>
      </c>
      <c r="J559" s="23" t="s">
        <v>2502</v>
      </c>
      <c r="K559" s="23" t="str">
        <f t="shared" si="105"/>
        <v>말 문화를 살리기 위한 글의 올바른 방향 (1).hwp</v>
      </c>
      <c r="L559" s="32"/>
      <c r="M559" s="20"/>
      <c r="N559" s="5"/>
      <c r="O559" s="5"/>
      <c r="P559" s="5"/>
      <c r="Q559" s="5"/>
      <c r="R559" s="5"/>
      <c r="S559" s="5"/>
      <c r="T559" s="5"/>
      <c r="U559" s="34"/>
      <c r="V559" s="20"/>
      <c r="W559" s="34" t="s">
        <v>2504</v>
      </c>
      <c r="X559" s="20"/>
      <c r="Y559" s="5"/>
      <c r="Z559" s="5"/>
      <c r="AA559" s="5"/>
      <c r="AB559" s="5"/>
      <c r="AC559" s="34"/>
      <c r="AD559" s="34"/>
      <c r="AE559" s="152" t="str">
        <f t="shared" si="104"/>
        <v/>
      </c>
      <c r="AF559" s="53" t="str">
        <f t="shared" ca="1" si="100"/>
        <v>X</v>
      </c>
      <c r="AG559" s="56" t="str">
        <f t="shared" si="101"/>
        <v>미확인</v>
      </c>
      <c r="AH559" s="55"/>
      <c r="AI559" s="39"/>
      <c r="AJ559" s="61"/>
      <c r="AK559" s="181"/>
      <c r="AL559" s="55" t="str">
        <f t="shared" si="102"/>
        <v>O</v>
      </c>
      <c r="AM559" s="47"/>
      <c r="AN559" s="47"/>
      <c r="AO559" s="47"/>
      <c r="AP559" s="44"/>
    </row>
    <row r="560" spans="1:42" ht="18" customHeight="1" x14ac:dyDescent="0.3">
      <c r="A560" s="13">
        <f t="shared" si="107"/>
        <v>0</v>
      </c>
      <c r="B560" s="120">
        <f t="shared" si="98"/>
        <v>1</v>
      </c>
      <c r="C560" s="55" t="str">
        <f t="shared" si="106"/>
        <v>2015.11.22</v>
      </c>
      <c r="D560" s="47" t="str">
        <f>IF(ISBLANK(J560),"",IF(ISBLANK(E560),"07:00 AM","08:00 AM"))</f>
        <v>07:00 AM</v>
      </c>
      <c r="E560" s="172"/>
      <c r="F560" s="177" t="str">
        <f t="shared" ca="1" si="99"/>
        <v>마경초집언해 상, 하: 2015.11.22.(일) 게시예정</v>
      </c>
      <c r="G560" s="26">
        <f t="shared" si="103"/>
        <v>553</v>
      </c>
      <c r="H560" s="29">
        <f t="shared" si="95"/>
        <v>1</v>
      </c>
      <c r="I560" s="18">
        <f>I559+1</f>
        <v>42330</v>
      </c>
      <c r="J560" s="23" t="s">
        <v>2505</v>
      </c>
      <c r="K560" s="23" t="str">
        <f t="shared" si="105"/>
        <v>마경초집언해 상, 하.hwp</v>
      </c>
      <c r="L560" s="32"/>
      <c r="M560" s="20"/>
      <c r="N560" s="5"/>
      <c r="O560" s="5"/>
      <c r="P560" s="5"/>
      <c r="Q560" s="5"/>
      <c r="R560" s="5"/>
      <c r="S560" s="5"/>
      <c r="T560" s="5"/>
      <c r="U560" s="34"/>
      <c r="V560" s="20"/>
      <c r="W560" s="34"/>
      <c r="X560" s="20"/>
      <c r="Y560" s="5"/>
      <c r="Z560" s="5"/>
      <c r="AA560" s="5"/>
      <c r="AB560" s="5"/>
      <c r="AC560" s="34" t="s">
        <v>157</v>
      </c>
      <c r="AD560" s="34"/>
      <c r="AE560" s="152" t="str">
        <f t="shared" si="104"/>
        <v/>
      </c>
      <c r="AF560" s="53" t="str">
        <f t="shared" ca="1" si="100"/>
        <v>X</v>
      </c>
      <c r="AG560" s="56">
        <v>42230</v>
      </c>
      <c r="AH560" s="55" t="s">
        <v>2965</v>
      </c>
      <c r="AI560" s="39">
        <v>42230</v>
      </c>
      <c r="AJ560" s="61" t="s">
        <v>2794</v>
      </c>
      <c r="AK560" s="181"/>
      <c r="AL560" s="55" t="str">
        <f t="shared" si="102"/>
        <v>O</v>
      </c>
      <c r="AM560" s="47"/>
      <c r="AN560" s="47"/>
      <c r="AO560" s="47"/>
      <c r="AP560" s="44"/>
    </row>
    <row r="561" spans="1:42" ht="18" customHeight="1" x14ac:dyDescent="0.3">
      <c r="A561" s="13">
        <f t="shared" si="107"/>
        <v>0</v>
      </c>
      <c r="B561" s="120">
        <f t="shared" si="98"/>
        <v>1</v>
      </c>
      <c r="C561" s="55" t="str">
        <f t="shared" si="106"/>
        <v>2015.11.22</v>
      </c>
      <c r="D561" s="47" t="str">
        <f>IF(ISBLANK(J561),"",IF(ISBLANK(E560),"07:30 AM","08:30 AM"))</f>
        <v>07:30 AM</v>
      </c>
      <c r="E561" s="172"/>
      <c r="F561" s="177" t="str">
        <f t="shared" ca="1" si="99"/>
        <v>로마자 표기법 이렇게 바뀌었습니다: 2015.11.22.(일) 게시예정</v>
      </c>
      <c r="G561" s="26">
        <f t="shared" si="103"/>
        <v>554</v>
      </c>
      <c r="H561" s="29">
        <f t="shared" si="95"/>
        <v>2</v>
      </c>
      <c r="I561" s="18">
        <f t="shared" ref="I561:I598" si="108">I560</f>
        <v>42330</v>
      </c>
      <c r="J561" s="23" t="s">
        <v>2506</v>
      </c>
      <c r="K561" s="158" t="str">
        <f t="shared" si="105"/>
        <v>로마자 표기법 이렇게 바뀌었습니다.hwp</v>
      </c>
      <c r="L561" s="32" t="s">
        <v>2885</v>
      </c>
      <c r="M561" s="20"/>
      <c r="N561" s="5"/>
      <c r="O561" s="5"/>
      <c r="P561" s="5"/>
      <c r="Q561" s="5" t="s">
        <v>2884</v>
      </c>
      <c r="R561" s="5"/>
      <c r="S561" s="5"/>
      <c r="T561" s="5"/>
      <c r="U561" s="34"/>
      <c r="V561" s="20"/>
      <c r="W561" s="34"/>
      <c r="X561" s="20"/>
      <c r="Y561" s="5"/>
      <c r="Z561" s="5"/>
      <c r="AA561" s="5"/>
      <c r="AB561" s="5"/>
      <c r="AC561" s="34"/>
      <c r="AD561" s="34"/>
      <c r="AE561" s="152">
        <f t="shared" si="104"/>
        <v>2</v>
      </c>
      <c r="AF561" s="53" t="str">
        <f t="shared" ca="1" si="100"/>
        <v>X</v>
      </c>
      <c r="AG561" s="56">
        <v>42230</v>
      </c>
      <c r="AH561" s="55" t="s">
        <v>2953</v>
      </c>
      <c r="AI561" s="39"/>
      <c r="AJ561" s="61"/>
      <c r="AK561" s="181"/>
      <c r="AL561" s="55" t="str">
        <f t="shared" si="102"/>
        <v>O</v>
      </c>
      <c r="AM561" s="47"/>
      <c r="AN561" s="47"/>
      <c r="AO561" s="47"/>
      <c r="AP561" s="44"/>
    </row>
    <row r="562" spans="1:42" ht="18" customHeight="1" x14ac:dyDescent="0.3">
      <c r="A562" s="13">
        <f t="shared" si="107"/>
        <v>0</v>
      </c>
      <c r="B562" s="120">
        <f t="shared" si="98"/>
        <v>1</v>
      </c>
      <c r="C562" s="55" t="str">
        <f t="shared" si="106"/>
        <v>2015.11.22</v>
      </c>
      <c r="D562" s="47" t="str">
        <f>IF(ISBLANK(J562),"",IF(ISBLANK(E560),"08:00 AM","09:00 AM"))</f>
        <v>08:00 AM</v>
      </c>
      <c r="E562" s="172"/>
      <c r="F562" s="177" t="str">
        <f t="shared" ca="1" si="99"/>
        <v>로마자 표기론: 2015.11.22.(일) 게시예정</v>
      </c>
      <c r="G562" s="26">
        <f t="shared" si="103"/>
        <v>555</v>
      </c>
      <c r="H562" s="29">
        <f t="shared" si="95"/>
        <v>3</v>
      </c>
      <c r="I562" s="18">
        <f t="shared" si="108"/>
        <v>42330</v>
      </c>
      <c r="J562" s="23" t="s">
        <v>2507</v>
      </c>
      <c r="K562" s="23" t="str">
        <f t="shared" si="105"/>
        <v>로마자 표기론.hwp</v>
      </c>
      <c r="L562" s="32"/>
      <c r="M562" s="20"/>
      <c r="N562" s="5"/>
      <c r="O562" s="5"/>
      <c r="P562" s="5"/>
      <c r="Q562" s="213" t="str">
        <f>AK562</f>
        <v>민현식</v>
      </c>
      <c r="R562" s="5"/>
      <c r="S562" s="5"/>
      <c r="T562" s="5"/>
      <c r="U562" s="34"/>
      <c r="V562" s="20"/>
      <c r="W562" s="34"/>
      <c r="X562" s="20"/>
      <c r="Y562" s="5"/>
      <c r="Z562" s="5"/>
      <c r="AA562" s="5"/>
      <c r="AB562" s="5"/>
      <c r="AC562" s="34"/>
      <c r="AD562" s="34"/>
      <c r="AE562" s="152" t="str">
        <f t="shared" si="104"/>
        <v/>
      </c>
      <c r="AF562" s="53" t="str">
        <f t="shared" ca="1" si="100"/>
        <v>X</v>
      </c>
      <c r="AG562" s="56">
        <v>42230</v>
      </c>
      <c r="AH562" s="55" t="s">
        <v>2990</v>
      </c>
      <c r="AI562" s="39"/>
      <c r="AJ562" s="61"/>
      <c r="AK562" s="181" t="s">
        <v>2905</v>
      </c>
      <c r="AL562" s="55" t="str">
        <f t="shared" si="102"/>
        <v>O</v>
      </c>
      <c r="AM562" s="47"/>
      <c r="AN562" s="47"/>
      <c r="AO562" s="47"/>
      <c r="AP562" s="44"/>
    </row>
    <row r="563" spans="1:42" ht="18" customHeight="1" x14ac:dyDescent="0.3">
      <c r="A563" s="13">
        <f t="shared" si="107"/>
        <v>0</v>
      </c>
      <c r="B563" s="120">
        <f t="shared" si="98"/>
        <v>1</v>
      </c>
      <c r="C563" s="55" t="str">
        <f t="shared" si="106"/>
        <v>2015.11.22</v>
      </c>
      <c r="D563" s="47" t="str">
        <f>IF(ISBLANK(J563),"",IF(ISBLANK(E560),"08:30 AM","09:30 AM"))</f>
        <v>08:30 AM</v>
      </c>
      <c r="E563" s="172"/>
      <c r="F563" s="177" t="str">
        <f t="shared" ca="1" si="99"/>
        <v>'뜻도 모르는' 어휘의 사용 가능 원리에 관한 연구: 2015.11.22.(일) 게시예정</v>
      </c>
      <c r="G563" s="26">
        <f t="shared" si="103"/>
        <v>556</v>
      </c>
      <c r="H563" s="29">
        <f t="shared" ref="H563:H597" si="109">IF(ISBLANK(J563),"",IF(AND(I562&lt;&gt;I563),1,H562+1))</f>
        <v>4</v>
      </c>
      <c r="I563" s="18">
        <f t="shared" si="108"/>
        <v>42330</v>
      </c>
      <c r="J563" s="24" t="s">
        <v>2509</v>
      </c>
      <c r="K563" s="23" t="str">
        <f t="shared" si="105"/>
        <v>'뜻도 모르는' 어휘의 사용 가능 원리에 관한 연구.hwp</v>
      </c>
      <c r="L563" s="32"/>
      <c r="M563" s="20"/>
      <c r="N563" s="5"/>
      <c r="O563" s="5"/>
      <c r="P563" s="5"/>
      <c r="Q563" s="5"/>
      <c r="R563" s="5" t="s">
        <v>2511</v>
      </c>
      <c r="S563" s="5" t="s">
        <v>2514</v>
      </c>
      <c r="T563" s="5"/>
      <c r="U563" s="34"/>
      <c r="V563" s="20"/>
      <c r="W563" s="34" t="s">
        <v>2516</v>
      </c>
      <c r="X563" s="20"/>
      <c r="Y563" s="5"/>
      <c r="Z563" s="5"/>
      <c r="AA563" s="5"/>
      <c r="AB563" s="5"/>
      <c r="AC563" s="34"/>
      <c r="AD563" s="34"/>
      <c r="AE563" s="152">
        <f t="shared" si="104"/>
        <v>3</v>
      </c>
      <c r="AF563" s="53" t="str">
        <f t="shared" ca="1" si="100"/>
        <v>X</v>
      </c>
      <c r="AG563" s="56" t="str">
        <f t="shared" si="101"/>
        <v>미확인</v>
      </c>
      <c r="AH563" s="55"/>
      <c r="AI563" s="39"/>
      <c r="AJ563" s="61"/>
      <c r="AK563" s="181"/>
      <c r="AL563" s="55" t="str">
        <f t="shared" si="102"/>
        <v>O</v>
      </c>
      <c r="AM563" s="47"/>
      <c r="AN563" s="47"/>
      <c r="AO563" s="47"/>
      <c r="AP563" s="44"/>
    </row>
    <row r="564" spans="1:42" ht="18" customHeight="1" x14ac:dyDescent="0.3">
      <c r="A564" s="13">
        <f t="shared" si="83"/>
        <v>0</v>
      </c>
      <c r="B564" s="120">
        <f t="shared" si="98"/>
        <v>1</v>
      </c>
      <c r="C564" s="55" t="str">
        <f t="shared" si="106"/>
        <v>2015.11.23</v>
      </c>
      <c r="D564" s="47" t="str">
        <f>IF(ISBLANK(J564),"",IF(ISBLANK(E564),"07:00 AM","08:00 AM"))</f>
        <v>07:00 AM</v>
      </c>
      <c r="E564" s="172"/>
      <c r="F564" s="177" t="str">
        <f t="shared" ca="1" si="99"/>
        <v>"디다"와 "지다"의 의미 고찰: 2015.11.23.(월) 게시예정</v>
      </c>
      <c r="G564" s="26">
        <f t="shared" si="103"/>
        <v>557</v>
      </c>
      <c r="H564" s="29">
        <f t="shared" si="109"/>
        <v>1</v>
      </c>
      <c r="I564" s="18">
        <f>I563+1</f>
        <v>42331</v>
      </c>
      <c r="J564" s="23" t="s">
        <v>2517</v>
      </c>
      <c r="K564" s="24" t="s">
        <v>2547</v>
      </c>
      <c r="L564" s="32"/>
      <c r="M564" s="20"/>
      <c r="N564" s="5"/>
      <c r="O564" s="5"/>
      <c r="P564" s="5"/>
      <c r="Q564" s="5"/>
      <c r="R564" s="5"/>
      <c r="S564" s="5"/>
      <c r="T564" s="5" t="s">
        <v>2518</v>
      </c>
      <c r="U564" s="34"/>
      <c r="V564" s="20"/>
      <c r="W564" s="34"/>
      <c r="X564" s="20"/>
      <c r="Y564" s="5"/>
      <c r="Z564" s="5"/>
      <c r="AA564" s="5"/>
      <c r="AB564" s="5"/>
      <c r="AC564" s="34"/>
      <c r="AD564" s="34"/>
      <c r="AE564" s="152" t="str">
        <f t="shared" si="104"/>
        <v/>
      </c>
      <c r="AF564" s="53" t="str">
        <f t="shared" ca="1" si="100"/>
        <v>X</v>
      </c>
      <c r="AG564" s="56" t="str">
        <f t="shared" si="101"/>
        <v>미확인</v>
      </c>
      <c r="AH564" s="55"/>
      <c r="AI564" s="39"/>
      <c r="AJ564" s="61"/>
      <c r="AK564" s="181"/>
      <c r="AL564" s="55" t="str">
        <f t="shared" si="102"/>
        <v>O</v>
      </c>
      <c r="AM564" s="47"/>
      <c r="AN564" s="47"/>
      <c r="AO564" s="47"/>
      <c r="AP564" s="44"/>
    </row>
    <row r="565" spans="1:42" ht="18" customHeight="1" x14ac:dyDescent="0.3">
      <c r="A565" s="13">
        <f t="shared" si="83"/>
        <v>0</v>
      </c>
      <c r="B565" s="120">
        <f t="shared" si="98"/>
        <v>1</v>
      </c>
      <c r="C565" s="55" t="str">
        <f t="shared" si="106"/>
        <v>2015.11.23</v>
      </c>
      <c r="D565" s="47" t="str">
        <f>IF(ISBLANK(J565),"",IF(ISBLANK(E564),"07:30 AM","08:30 AM"))</f>
        <v>07:30 AM</v>
      </c>
      <c r="E565" s="172"/>
      <c r="F565" s="177" t="str">
        <f t="shared" ca="1" si="99"/>
        <v>두창경험방: 2015.11.23.(월) 게시예정</v>
      </c>
      <c r="G565" s="26">
        <f t="shared" si="103"/>
        <v>558</v>
      </c>
      <c r="H565" s="29">
        <f t="shared" si="109"/>
        <v>2</v>
      </c>
      <c r="I565" s="18">
        <f t="shared" si="108"/>
        <v>42331</v>
      </c>
      <c r="J565" s="23" t="s">
        <v>2548</v>
      </c>
      <c r="K565" s="23" t="str">
        <f t="shared" si="105"/>
        <v>두창경험방.hwp</v>
      </c>
      <c r="L565" s="32"/>
      <c r="M565" s="20"/>
      <c r="N565" s="5"/>
      <c r="O565" s="5"/>
      <c r="P565" s="5"/>
      <c r="Q565" s="5"/>
      <c r="R565" s="5"/>
      <c r="S565" s="5"/>
      <c r="T565" s="5"/>
      <c r="U565" s="34"/>
      <c r="V565" s="20"/>
      <c r="W565" s="34"/>
      <c r="X565" s="20"/>
      <c r="Y565" s="5"/>
      <c r="Z565" s="5"/>
      <c r="AA565" s="5"/>
      <c r="AB565" s="5"/>
      <c r="AC565" s="34" t="s">
        <v>157</v>
      </c>
      <c r="AD565" s="34"/>
      <c r="AE565" s="152" t="str">
        <f t="shared" si="104"/>
        <v/>
      </c>
      <c r="AF565" s="53" t="str">
        <f t="shared" ca="1" si="100"/>
        <v>X</v>
      </c>
      <c r="AG565" s="56">
        <v>42230</v>
      </c>
      <c r="AH565" s="55" t="s">
        <v>2965</v>
      </c>
      <c r="AI565" s="39">
        <v>42230</v>
      </c>
      <c r="AJ565" s="61" t="s">
        <v>2794</v>
      </c>
      <c r="AK565" s="181"/>
      <c r="AL565" s="55" t="str">
        <f t="shared" si="102"/>
        <v>O</v>
      </c>
      <c r="AM565" s="47"/>
      <c r="AN565" s="47"/>
      <c r="AO565" s="47"/>
      <c r="AP565" s="44"/>
    </row>
    <row r="566" spans="1:42" ht="18" customHeight="1" x14ac:dyDescent="0.3">
      <c r="A566" s="13">
        <f t="shared" si="83"/>
        <v>0</v>
      </c>
      <c r="B566" s="120">
        <f t="shared" si="98"/>
        <v>1</v>
      </c>
      <c r="C566" s="55" t="str">
        <f t="shared" si="106"/>
        <v>2015.11.23</v>
      </c>
      <c r="D566" s="47" t="str">
        <f>IF(ISBLANK(J566),"",IF(ISBLANK(E564),"08:00 AM","09:00 AM"))</f>
        <v>08:00 AM</v>
      </c>
      <c r="E566" s="172"/>
      <c r="F566" s="177" t="str">
        <f t="shared" ca="1" si="99"/>
        <v>두시언해 초간본: 2015.11.23.(월) 게시예정</v>
      </c>
      <c r="G566" s="26">
        <f t="shared" si="103"/>
        <v>559</v>
      </c>
      <c r="H566" s="29">
        <f t="shared" si="109"/>
        <v>3</v>
      </c>
      <c r="I566" s="18">
        <f t="shared" si="108"/>
        <v>42331</v>
      </c>
      <c r="J566" s="23" t="s">
        <v>2549</v>
      </c>
      <c r="K566" s="23" t="s">
        <v>2551</v>
      </c>
      <c r="L566" s="32"/>
      <c r="M566" s="20"/>
      <c r="N566" s="5"/>
      <c r="O566" s="5"/>
      <c r="P566" s="5"/>
      <c r="Q566" s="5"/>
      <c r="R566" s="5"/>
      <c r="S566" s="5"/>
      <c r="T566" s="5"/>
      <c r="U566" s="34"/>
      <c r="V566" s="20"/>
      <c r="W566" s="34"/>
      <c r="X566" s="20"/>
      <c r="Y566" s="5"/>
      <c r="Z566" s="5"/>
      <c r="AA566" s="5"/>
      <c r="AB566" s="5"/>
      <c r="AC566" s="34"/>
      <c r="AD566" s="34"/>
      <c r="AE566" s="152" t="str">
        <f t="shared" si="104"/>
        <v/>
      </c>
      <c r="AF566" s="53" t="str">
        <f t="shared" ca="1" si="100"/>
        <v>X</v>
      </c>
      <c r="AG566" s="56" t="str">
        <f t="shared" si="101"/>
        <v>지은이 찾을 수 없음</v>
      </c>
      <c r="AH566" s="55"/>
      <c r="AI566" s="39"/>
      <c r="AJ566" s="61"/>
      <c r="AK566" s="181"/>
      <c r="AL566" s="55" t="str">
        <f t="shared" si="102"/>
        <v>O</v>
      </c>
      <c r="AM566" s="47"/>
      <c r="AN566" s="47"/>
      <c r="AO566" s="47"/>
      <c r="AP566" s="44"/>
    </row>
    <row r="567" spans="1:42" ht="18" customHeight="1" x14ac:dyDescent="0.3">
      <c r="A567" s="13">
        <f t="shared" si="83"/>
        <v>0</v>
      </c>
      <c r="B567" s="120">
        <f t="shared" si="98"/>
        <v>1</v>
      </c>
      <c r="C567" s="55" t="str">
        <f t="shared" si="106"/>
        <v>2015.11.23</v>
      </c>
      <c r="D567" s="47" t="str">
        <f>IF(ISBLANK(J567),"",IF(ISBLANK(E564),"08:30 AM","09:30 AM"))</f>
        <v>08:30 AM</v>
      </c>
      <c r="E567" s="172"/>
      <c r="F567" s="177" t="str">
        <f t="shared" ca="1" si="99"/>
        <v>｢두껍전｣의 민속적 고찰: 2015.11.23.(월) 게시예정</v>
      </c>
      <c r="G567" s="26">
        <f t="shared" si="103"/>
        <v>560</v>
      </c>
      <c r="H567" s="29">
        <f t="shared" si="109"/>
        <v>4</v>
      </c>
      <c r="I567" s="18">
        <f t="shared" si="108"/>
        <v>42331</v>
      </c>
      <c r="J567" s="141" t="s">
        <v>2550</v>
      </c>
      <c r="K567" s="23" t="str">
        <f t="shared" si="105"/>
        <v>｢두껍전｣의 민속적 고찰.hwp</v>
      </c>
      <c r="L567" s="32" t="s">
        <v>2492</v>
      </c>
      <c r="M567" s="20"/>
      <c r="N567" s="5"/>
      <c r="O567" s="5"/>
      <c r="P567" s="5"/>
      <c r="Q567" s="5"/>
      <c r="R567" s="5"/>
      <c r="S567" s="5"/>
      <c r="T567" s="5"/>
      <c r="U567" s="34"/>
      <c r="V567" s="20"/>
      <c r="W567" s="34"/>
      <c r="X567" s="20"/>
      <c r="Y567" s="5"/>
      <c r="Z567" s="5"/>
      <c r="AA567" s="5"/>
      <c r="AB567" s="5"/>
      <c r="AC567" s="34"/>
      <c r="AD567" s="34"/>
      <c r="AE567" s="152" t="str">
        <f t="shared" si="104"/>
        <v/>
      </c>
      <c r="AF567" s="53" t="str">
        <f t="shared" ca="1" si="100"/>
        <v>X</v>
      </c>
      <c r="AG567" s="56" t="str">
        <f t="shared" si="101"/>
        <v>미확인</v>
      </c>
      <c r="AH567" s="55"/>
      <c r="AI567" s="39"/>
      <c r="AJ567" s="61"/>
      <c r="AK567" s="181"/>
      <c r="AL567" s="55" t="str">
        <f t="shared" si="102"/>
        <v>O</v>
      </c>
      <c r="AM567" s="47"/>
      <c r="AN567" s="47"/>
      <c r="AO567" s="47"/>
      <c r="AP567" s="44"/>
    </row>
    <row r="568" spans="1:42" ht="18" customHeight="1" x14ac:dyDescent="0.3">
      <c r="A568" s="13">
        <f t="shared" si="83"/>
        <v>0</v>
      </c>
      <c r="B568" s="120">
        <f t="shared" si="98"/>
        <v>1</v>
      </c>
      <c r="C568" s="55" t="str">
        <f t="shared" si="106"/>
        <v>2015.11.24</v>
      </c>
      <c r="D568" s="47" t="str">
        <f>IF(ISBLANK(J568),"",IF(ISBLANK(E568),"07:00 AM","08:00 AM"))</f>
        <v>07:00 AM</v>
      </c>
      <c r="E568" s="172"/>
      <c r="F568" s="177" t="str">
        <f t="shared" ca="1" si="99"/>
        <v>'동음이의어와 다의어', '동의 관계와 반의 관계': 2015.11.24.(화) 게시예정</v>
      </c>
      <c r="G568" s="26">
        <f t="shared" si="103"/>
        <v>561</v>
      </c>
      <c r="H568" s="29">
        <f t="shared" si="109"/>
        <v>1</v>
      </c>
      <c r="I568" s="18">
        <f>I567+1</f>
        <v>42332</v>
      </c>
      <c r="J568" s="24" t="s">
        <v>2553</v>
      </c>
      <c r="K568" s="23" t="str">
        <f t="shared" si="105"/>
        <v>'동음이의어와 다의어', '동의 관계와 반의 관계'.hwp</v>
      </c>
      <c r="L568" s="32"/>
      <c r="M568" s="20"/>
      <c r="N568" s="5"/>
      <c r="O568" s="5"/>
      <c r="P568" s="5"/>
      <c r="Q568" s="5"/>
      <c r="R568" s="5"/>
      <c r="S568" s="5"/>
      <c r="T568" s="5"/>
      <c r="U568" s="34" t="s">
        <v>2556</v>
      </c>
      <c r="V568" s="20"/>
      <c r="W568" s="34" t="s">
        <v>2557</v>
      </c>
      <c r="X568" s="20"/>
      <c r="Y568" s="5" t="s">
        <v>2554</v>
      </c>
      <c r="Z568" s="5"/>
      <c r="AA568" s="5"/>
      <c r="AB568" s="5"/>
      <c r="AC568" s="34"/>
      <c r="AD568" s="34"/>
      <c r="AE568" s="152">
        <f t="shared" si="104"/>
        <v>3</v>
      </c>
      <c r="AF568" s="53" t="str">
        <f t="shared" ca="1" si="100"/>
        <v>X</v>
      </c>
      <c r="AG568" s="56" t="str">
        <f t="shared" si="101"/>
        <v>미확인</v>
      </c>
      <c r="AH568" s="55"/>
      <c r="AI568" s="39"/>
      <c r="AJ568" s="61"/>
      <c r="AK568" s="181"/>
      <c r="AL568" s="55" t="str">
        <f t="shared" si="102"/>
        <v>O</v>
      </c>
      <c r="AM568" s="47"/>
      <c r="AN568" s="47"/>
      <c r="AO568" s="47"/>
      <c r="AP568" s="44"/>
    </row>
    <row r="569" spans="1:42" ht="18" customHeight="1" x14ac:dyDescent="0.3">
      <c r="A569" s="13">
        <f t="shared" si="83"/>
        <v>0</v>
      </c>
      <c r="B569" s="120">
        <f t="shared" si="98"/>
        <v>1</v>
      </c>
      <c r="C569" s="55" t="str">
        <f t="shared" si="106"/>
        <v>2015.11.24</v>
      </c>
      <c r="D569" s="47" t="str">
        <f>IF(ISBLANK(J569),"",IF(ISBLANK(E568),"07:30 AM","08:30 AM"))</f>
        <v>07:30 AM</v>
      </c>
      <c r="E569" s="172"/>
      <c r="F569" s="177" t="str">
        <f t="shared" ca="1" si="99"/>
        <v>동사구와 명사구 기능범주들의 관련성에 대하여: 2015.11.24.(화) 게시예정</v>
      </c>
      <c r="G569" s="26">
        <f t="shared" si="103"/>
        <v>562</v>
      </c>
      <c r="H569" s="29">
        <f t="shared" si="109"/>
        <v>2</v>
      </c>
      <c r="I569" s="18">
        <f t="shared" si="108"/>
        <v>42332</v>
      </c>
      <c r="J569" s="23" t="s">
        <v>2558</v>
      </c>
      <c r="K569" s="23" t="str">
        <f t="shared" si="105"/>
        <v>동사구와 명사구 기능범주들의 관련성에 대하여.hwp</v>
      </c>
      <c r="L569" s="32" t="s">
        <v>2146</v>
      </c>
      <c r="M569" s="20"/>
      <c r="N569" s="5"/>
      <c r="O569" s="5"/>
      <c r="P569" s="5"/>
      <c r="Q569" s="5"/>
      <c r="R569" s="5"/>
      <c r="S569" s="5"/>
      <c r="T569" s="5"/>
      <c r="U569" s="34"/>
      <c r="V569" s="20"/>
      <c r="W569" s="34"/>
      <c r="X569" s="20"/>
      <c r="Y569" s="5"/>
      <c r="Z569" s="5"/>
      <c r="AA569" s="5"/>
      <c r="AB569" s="5"/>
      <c r="AC569" s="34"/>
      <c r="AD569" s="34"/>
      <c r="AE569" s="152" t="str">
        <f t="shared" si="104"/>
        <v/>
      </c>
      <c r="AF569" s="53" t="str">
        <f t="shared" ca="1" si="100"/>
        <v>X</v>
      </c>
      <c r="AG569" s="56" t="str">
        <f t="shared" si="101"/>
        <v>미확인</v>
      </c>
      <c r="AH569" s="55"/>
      <c r="AI569" s="39"/>
      <c r="AJ569" s="61"/>
      <c r="AK569" s="181"/>
      <c r="AL569" s="55" t="str">
        <f t="shared" si="102"/>
        <v>O</v>
      </c>
      <c r="AM569" s="47"/>
      <c r="AN569" s="47"/>
      <c r="AO569" s="47"/>
      <c r="AP569" s="44"/>
    </row>
    <row r="570" spans="1:42" ht="18" customHeight="1" x14ac:dyDescent="0.3">
      <c r="A570" s="13">
        <f t="shared" si="83"/>
        <v>0</v>
      </c>
      <c r="B570" s="120">
        <f t="shared" si="98"/>
        <v>1</v>
      </c>
      <c r="C570" s="55" t="str">
        <f t="shared" si="106"/>
        <v>2015.11.24</v>
      </c>
      <c r="D570" s="47" t="str">
        <f>IF(ISBLANK(J570),"",IF(ISBLANK(E568),"08:00 AM","09:00 AM"))</f>
        <v>08:00 AM</v>
      </c>
      <c r="E570" s="172"/>
      <c r="F570" s="177" t="str">
        <f t="shared" ca="1" si="99"/>
        <v>동남방언 동사·형용사 파생의 성조: 2015.11.24.(화) 게시예정</v>
      </c>
      <c r="G570" s="26">
        <f t="shared" si="103"/>
        <v>563</v>
      </c>
      <c r="H570" s="29">
        <f t="shared" si="109"/>
        <v>3</v>
      </c>
      <c r="I570" s="18">
        <f t="shared" si="108"/>
        <v>42332</v>
      </c>
      <c r="J570" s="23" t="s">
        <v>2559</v>
      </c>
      <c r="K570" s="23" t="str">
        <f t="shared" si="105"/>
        <v>동남방언 동사·형용사 파생의 성조.hwp</v>
      </c>
      <c r="L570" s="32"/>
      <c r="M570" s="20"/>
      <c r="N570" s="5"/>
      <c r="O570" s="5"/>
      <c r="P570" s="5"/>
      <c r="Q570" s="5"/>
      <c r="R570" s="5"/>
      <c r="S570" s="5"/>
      <c r="T570" s="5"/>
      <c r="U570" s="34"/>
      <c r="V570" s="20"/>
      <c r="W570" s="34" t="s">
        <v>2561</v>
      </c>
      <c r="X570" s="20"/>
      <c r="Y570" s="5"/>
      <c r="Z570" s="5"/>
      <c r="AA570" s="5"/>
      <c r="AB570" s="5"/>
      <c r="AC570" s="34"/>
      <c r="AD570" s="34"/>
      <c r="AE570" s="152" t="str">
        <f t="shared" si="104"/>
        <v/>
      </c>
      <c r="AF570" s="53" t="str">
        <f t="shared" ca="1" si="100"/>
        <v>X</v>
      </c>
      <c r="AG570" s="56" t="str">
        <f t="shared" si="101"/>
        <v>미확인</v>
      </c>
      <c r="AH570" s="55"/>
      <c r="AI570" s="39"/>
      <c r="AJ570" s="61"/>
      <c r="AK570" s="181"/>
      <c r="AL570" s="55" t="str">
        <f t="shared" si="102"/>
        <v>O</v>
      </c>
      <c r="AM570" s="47"/>
      <c r="AN570" s="47"/>
      <c r="AO570" s="47"/>
      <c r="AP570" s="44"/>
    </row>
    <row r="571" spans="1:42" ht="18" customHeight="1" x14ac:dyDescent="0.3">
      <c r="A571" s="13">
        <f t="shared" si="83"/>
        <v>0</v>
      </c>
      <c r="B571" s="120">
        <f t="shared" si="98"/>
        <v>1</v>
      </c>
      <c r="C571" s="55" t="str">
        <f t="shared" si="106"/>
        <v>2015.11.24</v>
      </c>
      <c r="D571" s="47" t="str">
        <f>IF(ISBLANK(J571),"",IF(ISBLANK(E568),"08:30 AM","09:30 AM"))</f>
        <v>08:30 AM</v>
      </c>
      <c r="E571" s="172"/>
      <c r="F571" s="177" t="str">
        <f t="shared" ca="1" si="99"/>
        <v>『동국신속삼강행실도』 효자권지일~권지팔: 2015.11.24.(화) 게시예정</v>
      </c>
      <c r="G571" s="26">
        <f t="shared" si="103"/>
        <v>564</v>
      </c>
      <c r="H571" s="29">
        <f t="shared" si="109"/>
        <v>4</v>
      </c>
      <c r="I571" s="18">
        <f t="shared" si="108"/>
        <v>42332</v>
      </c>
      <c r="J571" s="23" t="s">
        <v>2562</v>
      </c>
      <c r="K571" s="23" t="str">
        <f t="shared" si="105"/>
        <v>『동국신속삼강행실도』 효자권지일~권지팔.hwp</v>
      </c>
      <c r="L571" s="32"/>
      <c r="M571" s="20"/>
      <c r="N571" s="5"/>
      <c r="O571" s="5"/>
      <c r="P571" s="5"/>
      <c r="Q571" s="5"/>
      <c r="R571" s="5"/>
      <c r="S571" s="5"/>
      <c r="T571" s="5"/>
      <c r="U571" s="34"/>
      <c r="V571" s="20"/>
      <c r="W571" s="34"/>
      <c r="X571" s="20"/>
      <c r="Y571" s="5"/>
      <c r="Z571" s="5"/>
      <c r="AA571" s="5"/>
      <c r="AB571" s="5"/>
      <c r="AC571" s="34" t="s">
        <v>157</v>
      </c>
      <c r="AD571" s="34"/>
      <c r="AE571" s="152" t="str">
        <f t="shared" si="104"/>
        <v/>
      </c>
      <c r="AF571" s="53" t="str">
        <f t="shared" ca="1" si="100"/>
        <v>X</v>
      </c>
      <c r="AG571" s="56">
        <v>42230</v>
      </c>
      <c r="AH571" s="55" t="s">
        <v>2965</v>
      </c>
      <c r="AI571" s="39">
        <v>42230</v>
      </c>
      <c r="AJ571" s="61" t="s">
        <v>2794</v>
      </c>
      <c r="AK571" s="181"/>
      <c r="AL571" s="55" t="str">
        <f t="shared" si="102"/>
        <v>O</v>
      </c>
      <c r="AM571" s="47"/>
      <c r="AN571" s="47"/>
      <c r="AO571" s="47"/>
      <c r="AP571" s="44"/>
    </row>
    <row r="572" spans="1:42" ht="18" customHeight="1" x14ac:dyDescent="0.3">
      <c r="A572" s="13">
        <f t="shared" si="83"/>
        <v>0</v>
      </c>
      <c r="B572" s="120">
        <f t="shared" si="98"/>
        <v>1</v>
      </c>
      <c r="C572" s="55" t="str">
        <f t="shared" si="106"/>
        <v>2015.11.25</v>
      </c>
      <c r="D572" s="47" t="str">
        <f>IF(ISBLANK(J572),"",IF(ISBLANK(E572),"07:00 AM","08:00 AM"))</f>
        <v>07:00 AM</v>
      </c>
      <c r="E572" s="172"/>
      <c r="F572" s="177" t="str">
        <f t="shared" ca="1" si="99"/>
        <v>『동국신속삼강행실도』 열녀도: 2015.11.25.(수) 게시예정</v>
      </c>
      <c r="G572" s="26">
        <f t="shared" si="103"/>
        <v>565</v>
      </c>
      <c r="H572" s="29">
        <f t="shared" si="109"/>
        <v>1</v>
      </c>
      <c r="I572" s="18">
        <f>I571+1</f>
        <v>42333</v>
      </c>
      <c r="J572" s="23" t="s">
        <v>2563</v>
      </c>
      <c r="K572" s="23" t="s">
        <v>2654</v>
      </c>
      <c r="L572" s="32"/>
      <c r="M572" s="20"/>
      <c r="N572" s="5"/>
      <c r="O572" s="5"/>
      <c r="P572" s="5"/>
      <c r="Q572" s="5"/>
      <c r="R572" s="5"/>
      <c r="S572" s="5"/>
      <c r="T572" s="5"/>
      <c r="U572" s="34"/>
      <c r="V572" s="20"/>
      <c r="W572" s="34"/>
      <c r="X572" s="20"/>
      <c r="Y572" s="5"/>
      <c r="Z572" s="5"/>
      <c r="AA572" s="5"/>
      <c r="AB572" s="5"/>
      <c r="AC572" s="34" t="s">
        <v>157</v>
      </c>
      <c r="AD572" s="34"/>
      <c r="AE572" s="152" t="str">
        <f t="shared" si="104"/>
        <v/>
      </c>
      <c r="AF572" s="53" t="str">
        <f t="shared" ca="1" si="100"/>
        <v>X</v>
      </c>
      <c r="AG572" s="56">
        <v>42230</v>
      </c>
      <c r="AH572" s="55" t="s">
        <v>2965</v>
      </c>
      <c r="AI572" s="39">
        <v>42230</v>
      </c>
      <c r="AJ572" s="61" t="s">
        <v>2794</v>
      </c>
      <c r="AK572" s="181"/>
      <c r="AL572" s="55" t="str">
        <f t="shared" si="102"/>
        <v>O</v>
      </c>
      <c r="AM572" s="47"/>
      <c r="AN572" s="47"/>
      <c r="AO572" s="47"/>
      <c r="AP572" s="44"/>
    </row>
    <row r="573" spans="1:42" ht="18" customHeight="1" x14ac:dyDescent="0.3">
      <c r="A573" s="13">
        <f t="shared" si="83"/>
        <v>0</v>
      </c>
      <c r="B573" s="120">
        <f t="shared" si="98"/>
        <v>1</v>
      </c>
      <c r="C573" s="55" t="str">
        <f t="shared" si="106"/>
        <v>2015.11.25</v>
      </c>
      <c r="D573" s="47" t="str">
        <f>IF(ISBLANK(J573),"",IF(ISBLANK(E572),"07:30 AM","08:30 AM"))</f>
        <v>07:30 AM</v>
      </c>
      <c r="E573" s="172"/>
      <c r="F573" s="177" t="str">
        <f t="shared" ca="1" si="99"/>
        <v>『동국신속삼강행실도』 충신도: 2015.11.25.(수) 게시예정</v>
      </c>
      <c r="G573" s="26">
        <f t="shared" si="103"/>
        <v>566</v>
      </c>
      <c r="H573" s="29">
        <f t="shared" si="109"/>
        <v>2</v>
      </c>
      <c r="I573" s="18">
        <f t="shared" si="108"/>
        <v>42333</v>
      </c>
      <c r="J573" s="23" t="s">
        <v>2564</v>
      </c>
      <c r="K573" s="23" t="str">
        <f t="shared" si="105"/>
        <v>『동국신속삼강행실도』 충신도.hwp</v>
      </c>
      <c r="L573" s="32"/>
      <c r="M573" s="20"/>
      <c r="N573" s="5"/>
      <c r="O573" s="5"/>
      <c r="P573" s="5"/>
      <c r="Q573" s="5"/>
      <c r="R573" s="5"/>
      <c r="S573" s="5"/>
      <c r="T573" s="5"/>
      <c r="U573" s="34"/>
      <c r="V573" s="20"/>
      <c r="W573" s="34"/>
      <c r="X573" s="20"/>
      <c r="Y573" s="5"/>
      <c r="Z573" s="5"/>
      <c r="AA573" s="5"/>
      <c r="AB573" s="5"/>
      <c r="AC573" s="34" t="s">
        <v>157</v>
      </c>
      <c r="AD573" s="34"/>
      <c r="AE573" s="152" t="str">
        <f t="shared" si="104"/>
        <v/>
      </c>
      <c r="AF573" s="53" t="str">
        <f t="shared" ca="1" si="100"/>
        <v>X</v>
      </c>
      <c r="AG573" s="56">
        <v>42230</v>
      </c>
      <c r="AH573" s="55" t="s">
        <v>2965</v>
      </c>
      <c r="AI573" s="39">
        <v>42230</v>
      </c>
      <c r="AJ573" s="61" t="s">
        <v>2794</v>
      </c>
      <c r="AK573" s="181"/>
      <c r="AL573" s="55" t="str">
        <f t="shared" si="102"/>
        <v>O</v>
      </c>
      <c r="AM573" s="47"/>
      <c r="AN573" s="47"/>
      <c r="AO573" s="47"/>
      <c r="AP573" s="44"/>
    </row>
    <row r="574" spans="1:42" ht="18" customHeight="1" x14ac:dyDescent="0.3">
      <c r="A574" s="13">
        <f t="shared" si="83"/>
        <v>0</v>
      </c>
      <c r="B574" s="120">
        <f t="shared" si="98"/>
        <v>1</v>
      </c>
      <c r="C574" s="55" t="str">
        <f t="shared" si="106"/>
        <v>2015.11.25</v>
      </c>
      <c r="D574" s="47" t="str">
        <f>IF(ISBLANK(J574),"",IF(ISBLANK(E572),"08:00 AM","09:00 AM"))</f>
        <v>08:00 AM</v>
      </c>
      <c r="E574" s="172"/>
      <c r="F574" s="177" t="str">
        <f t="shared" ca="1" si="99"/>
        <v>독서교육과 세계관: 2015.11.25.(수) 게시예정</v>
      </c>
      <c r="G574" s="26">
        <f t="shared" si="103"/>
        <v>567</v>
      </c>
      <c r="H574" s="29">
        <f t="shared" si="109"/>
        <v>3</v>
      </c>
      <c r="I574" s="18">
        <f t="shared" si="108"/>
        <v>42333</v>
      </c>
      <c r="J574" s="23" t="s">
        <v>2565</v>
      </c>
      <c r="K574" s="23" t="str">
        <f t="shared" si="105"/>
        <v>독서교육과 세계관.hwp</v>
      </c>
      <c r="L574" s="32"/>
      <c r="M574" s="20"/>
      <c r="N574" s="5"/>
      <c r="O574" s="5"/>
      <c r="P574" s="5"/>
      <c r="Q574" s="5"/>
      <c r="R574" s="5"/>
      <c r="S574" s="5"/>
      <c r="T574" s="5"/>
      <c r="U574" s="34"/>
      <c r="V574" s="20"/>
      <c r="W574" s="34"/>
      <c r="X574" s="20"/>
      <c r="Y574" s="5"/>
      <c r="Z574" s="5"/>
      <c r="AA574" s="5"/>
      <c r="AB574" s="5"/>
      <c r="AC574" s="34"/>
      <c r="AD574" s="34"/>
      <c r="AE574" s="152" t="str">
        <f t="shared" si="104"/>
        <v/>
      </c>
      <c r="AF574" s="53" t="str">
        <f t="shared" ca="1" si="100"/>
        <v>X</v>
      </c>
      <c r="AG574" s="56" t="str">
        <f t="shared" si="101"/>
        <v>지은이 찾을 수 없음</v>
      </c>
      <c r="AH574" s="55"/>
      <c r="AI574" s="39"/>
      <c r="AJ574" s="61"/>
      <c r="AK574" s="181" t="s">
        <v>2889</v>
      </c>
      <c r="AL574" s="55" t="str">
        <f t="shared" si="102"/>
        <v>O</v>
      </c>
      <c r="AM574" s="47"/>
      <c r="AN574" s="47"/>
      <c r="AO574" s="47"/>
      <c r="AP574" s="44"/>
    </row>
    <row r="575" spans="1:42" ht="18" customHeight="1" x14ac:dyDescent="0.3">
      <c r="A575" s="13">
        <f t="shared" si="83"/>
        <v>0</v>
      </c>
      <c r="B575" s="120">
        <f t="shared" si="98"/>
        <v>1</v>
      </c>
      <c r="C575" s="55" t="str">
        <f t="shared" si="106"/>
        <v>2015.11.25</v>
      </c>
      <c r="D575" s="47" t="str">
        <f>IF(ISBLANK(J575),"",IF(ISBLANK(E572),"08:30 AM","09:30 AM"))</f>
        <v>08:30 AM</v>
      </c>
      <c r="E575" s="172"/>
      <c r="F575" s="177" t="str">
        <f t="shared" ca="1" si="99"/>
        <v>대화의 격률에 대해서: 2015.11.25.(수) 게시예정</v>
      </c>
      <c r="G575" s="26">
        <f t="shared" si="103"/>
        <v>568</v>
      </c>
      <c r="H575" s="29">
        <f t="shared" si="109"/>
        <v>4</v>
      </c>
      <c r="I575" s="18">
        <f t="shared" si="108"/>
        <v>42333</v>
      </c>
      <c r="J575" s="23" t="s">
        <v>2566</v>
      </c>
      <c r="K575" s="23" t="str">
        <f t="shared" si="105"/>
        <v>대화의 격률에 대해서.hwp</v>
      </c>
      <c r="L575" s="32"/>
      <c r="M575" s="20"/>
      <c r="N575" s="5"/>
      <c r="O575" s="5"/>
      <c r="P575" s="5"/>
      <c r="Q575" s="5"/>
      <c r="R575" s="5"/>
      <c r="S575" s="5"/>
      <c r="T575" s="5"/>
      <c r="U575" s="34"/>
      <c r="V575" s="20"/>
      <c r="W575" s="34" t="s">
        <v>2567</v>
      </c>
      <c r="X575" s="20"/>
      <c r="Y575" s="5"/>
      <c r="Z575" s="5"/>
      <c r="AA575" s="5"/>
      <c r="AB575" s="5"/>
      <c r="AC575" s="34"/>
      <c r="AD575" s="34"/>
      <c r="AE575" s="152" t="str">
        <f t="shared" si="104"/>
        <v/>
      </c>
      <c r="AF575" s="53" t="str">
        <f t="shared" ca="1" si="100"/>
        <v>X</v>
      </c>
      <c r="AG575" s="56" t="str">
        <f t="shared" si="101"/>
        <v>미확인</v>
      </c>
      <c r="AH575" s="55"/>
      <c r="AI575" s="39"/>
      <c r="AJ575" s="61"/>
      <c r="AK575" s="181"/>
      <c r="AL575" s="55" t="str">
        <f t="shared" si="102"/>
        <v>O</v>
      </c>
      <c r="AM575" s="47"/>
      <c r="AN575" s="47"/>
      <c r="AO575" s="47"/>
      <c r="AP575" s="44"/>
    </row>
    <row r="576" spans="1:42" ht="18" customHeight="1" x14ac:dyDescent="0.3">
      <c r="A576" s="13">
        <f t="shared" si="83"/>
        <v>0</v>
      </c>
      <c r="B576" s="120">
        <f t="shared" si="98"/>
        <v>1</v>
      </c>
      <c r="C576" s="55" t="str">
        <f t="shared" si="106"/>
        <v>2015.11.26</v>
      </c>
      <c r="D576" s="47" t="str">
        <f>IF(ISBLANK(J576),"",IF(ISBLANK(E576),"07:00 AM","08:00 AM"))</f>
        <v>07:00 AM</v>
      </c>
      <c r="E576" s="172"/>
      <c r="F576" s="177" t="str">
        <f t="shared" ca="1" si="99"/>
        <v>대화 함축: 2015.11.26.(목) 게시예정</v>
      </c>
      <c r="G576" s="26">
        <f t="shared" si="103"/>
        <v>569</v>
      </c>
      <c r="H576" s="29">
        <f t="shared" si="109"/>
        <v>1</v>
      </c>
      <c r="I576" s="18">
        <f>I575+1</f>
        <v>42334</v>
      </c>
      <c r="J576" s="23" t="s">
        <v>2568</v>
      </c>
      <c r="K576" s="23" t="str">
        <f t="shared" si="105"/>
        <v>대화 함축.hwp</v>
      </c>
      <c r="L576" s="32"/>
      <c r="M576" s="20"/>
      <c r="N576" s="5"/>
      <c r="O576" s="5"/>
      <c r="P576" s="5"/>
      <c r="Q576" s="5"/>
      <c r="R576" s="5"/>
      <c r="S576" s="5"/>
      <c r="T576" s="5"/>
      <c r="U576" s="34"/>
      <c r="V576" s="20"/>
      <c r="W576" s="34"/>
      <c r="X576" s="20"/>
      <c r="Y576" s="5"/>
      <c r="Z576" s="5"/>
      <c r="AA576" s="5"/>
      <c r="AB576" s="5"/>
      <c r="AC576" s="34" t="s">
        <v>1929</v>
      </c>
      <c r="AD576" s="34"/>
      <c r="AE576" s="152" t="str">
        <f t="shared" si="104"/>
        <v/>
      </c>
      <c r="AF576" s="53" t="str">
        <f t="shared" ca="1" si="100"/>
        <v>X</v>
      </c>
      <c r="AG576" s="56" t="str">
        <f t="shared" si="101"/>
        <v>미확인</v>
      </c>
      <c r="AH576" s="55"/>
      <c r="AI576" s="39"/>
      <c r="AJ576" s="61"/>
      <c r="AK576" s="181"/>
      <c r="AL576" s="55" t="str">
        <f t="shared" si="102"/>
        <v>O</v>
      </c>
      <c r="AM576" s="47"/>
      <c r="AN576" s="47"/>
      <c r="AO576" s="47"/>
      <c r="AP576" s="44"/>
    </row>
    <row r="577" spans="1:42" ht="18" customHeight="1" x14ac:dyDescent="0.3">
      <c r="A577" s="13">
        <f t="shared" si="83"/>
        <v>0</v>
      </c>
      <c r="B577" s="120">
        <f t="shared" si="98"/>
        <v>1</v>
      </c>
      <c r="C577" s="55" t="str">
        <f t="shared" si="106"/>
        <v>2015.11.26</v>
      </c>
      <c r="D577" s="47" t="str">
        <f>IF(ISBLANK(J577),"",IF(ISBLANK(E576),"07:30 AM","08:30 AM"))</f>
        <v>07:30 AM</v>
      </c>
      <c r="E577" s="172"/>
      <c r="F577" s="177" t="str">
        <f t="shared" ca="1" si="99"/>
        <v>대인관계와 의사소통: 2015.11.26.(목) 게시예정</v>
      </c>
      <c r="G577" s="26">
        <f t="shared" si="103"/>
        <v>570</v>
      </c>
      <c r="H577" s="29">
        <f t="shared" si="109"/>
        <v>2</v>
      </c>
      <c r="I577" s="18">
        <f t="shared" si="108"/>
        <v>42334</v>
      </c>
      <c r="J577" s="23" t="s">
        <v>2569</v>
      </c>
      <c r="K577" s="23" t="s">
        <v>2574</v>
      </c>
      <c r="L577" s="32"/>
      <c r="M577" s="20"/>
      <c r="N577" s="5"/>
      <c r="O577" s="5"/>
      <c r="P577" s="5"/>
      <c r="Q577" s="5"/>
      <c r="R577" s="5"/>
      <c r="S577" s="5"/>
      <c r="T577" s="5"/>
      <c r="U577" s="214" t="str">
        <f>AK577</f>
        <v>임칠성</v>
      </c>
      <c r="V577" s="20"/>
      <c r="W577" s="34"/>
      <c r="X577" s="20"/>
      <c r="Y577" s="5"/>
      <c r="Z577" s="5"/>
      <c r="AA577" s="5"/>
      <c r="AB577" s="5"/>
      <c r="AC577" s="34"/>
      <c r="AD577" s="34"/>
      <c r="AE577" s="152" t="str">
        <f t="shared" si="104"/>
        <v/>
      </c>
      <c r="AF577" s="53" t="str">
        <f t="shared" ca="1" si="100"/>
        <v>X</v>
      </c>
      <c r="AG577" s="56" t="str">
        <f t="shared" si="101"/>
        <v>미확인</v>
      </c>
      <c r="AH577" s="55"/>
      <c r="AI577" s="39"/>
      <c r="AJ577" s="61"/>
      <c r="AK577" s="181" t="s">
        <v>2886</v>
      </c>
      <c r="AL577" s="55" t="str">
        <f t="shared" si="102"/>
        <v>O</v>
      </c>
      <c r="AM577" s="47"/>
      <c r="AN577" s="47"/>
      <c r="AO577" s="47"/>
      <c r="AP577" s="44"/>
    </row>
    <row r="578" spans="1:42" ht="18" customHeight="1" x14ac:dyDescent="0.3">
      <c r="A578" s="13">
        <f t="shared" si="83"/>
        <v>0</v>
      </c>
      <c r="B578" s="120">
        <f t="shared" si="98"/>
        <v>1</v>
      </c>
      <c r="C578" s="55" t="str">
        <f t="shared" si="106"/>
        <v>2015.11.26</v>
      </c>
      <c r="D578" s="47" t="str">
        <f>IF(ISBLANK(J578),"",IF(ISBLANK(E576),"08:00 AM","09:00 AM"))</f>
        <v>08:00 AM</v>
      </c>
      <c r="E578" s="172"/>
      <c r="F578" s="177" t="str">
        <f t="shared" ca="1" si="99"/>
        <v>대용화의 개념과 특성: 2015.11.26.(목) 게시예정</v>
      </c>
      <c r="G578" s="26">
        <f t="shared" si="103"/>
        <v>571</v>
      </c>
      <c r="H578" s="29">
        <f t="shared" si="109"/>
        <v>3</v>
      </c>
      <c r="I578" s="18">
        <f t="shared" si="108"/>
        <v>42334</v>
      </c>
      <c r="J578" s="23" t="s">
        <v>2570</v>
      </c>
      <c r="K578" s="23" t="str">
        <f t="shared" si="105"/>
        <v>대용화의 개념과 특성.hwp</v>
      </c>
      <c r="L578" s="32"/>
      <c r="M578" s="20"/>
      <c r="N578" s="5"/>
      <c r="O578" s="5"/>
      <c r="P578" s="5"/>
      <c r="Q578" s="5"/>
      <c r="R578" s="5"/>
      <c r="S578" s="5"/>
      <c r="T578" s="5"/>
      <c r="U578" s="34"/>
      <c r="V578" s="20"/>
      <c r="W578" s="34"/>
      <c r="X578" s="20"/>
      <c r="Y578" s="5"/>
      <c r="Z578" s="5"/>
      <c r="AA578" s="5"/>
      <c r="AB578" s="5"/>
      <c r="AC578" s="34"/>
      <c r="AD578" s="34"/>
      <c r="AE578" s="152" t="str">
        <f t="shared" si="104"/>
        <v/>
      </c>
      <c r="AF578" s="53" t="str">
        <f t="shared" ca="1" si="100"/>
        <v>X</v>
      </c>
      <c r="AG578" s="56" t="str">
        <f t="shared" si="101"/>
        <v>지은이 찾을 수 없음</v>
      </c>
      <c r="AH578" s="55"/>
      <c r="AI578" s="39"/>
      <c r="AJ578" s="61"/>
      <c r="AK578" s="181" t="s">
        <v>2888</v>
      </c>
      <c r="AL578" s="55" t="str">
        <f t="shared" si="102"/>
        <v>O</v>
      </c>
      <c r="AM578" s="47"/>
      <c r="AN578" s="47"/>
      <c r="AO578" s="47"/>
      <c r="AP578" s="44"/>
    </row>
    <row r="579" spans="1:42" ht="18" customHeight="1" x14ac:dyDescent="0.3">
      <c r="A579" s="13">
        <f t="shared" si="83"/>
        <v>0</v>
      </c>
      <c r="B579" s="120">
        <f t="shared" si="98"/>
        <v>1</v>
      </c>
      <c r="C579" s="55" t="str">
        <f t="shared" si="106"/>
        <v>2015.11.26</v>
      </c>
      <c r="D579" s="47" t="str">
        <f>IF(ISBLANK(J579),"",IF(ISBLANK(E576),"08:30 AM","09:30 AM"))</f>
        <v>08:30 AM</v>
      </c>
      <c r="E579" s="172"/>
      <c r="F579" s="177" t="str">
        <f t="shared" ca="1" si="99"/>
        <v>1999년 한자 나란히 쓰기 반대 서명운동 참여하신 분: 2015.11.26.(목) 게시예정</v>
      </c>
      <c r="G579" s="26">
        <f t="shared" si="103"/>
        <v>572</v>
      </c>
      <c r="H579" s="29">
        <f t="shared" si="109"/>
        <v>4</v>
      </c>
      <c r="I579" s="18">
        <f t="shared" si="108"/>
        <v>42334</v>
      </c>
      <c r="J579" s="23" t="s">
        <v>2571</v>
      </c>
      <c r="K579" s="23" t="s">
        <v>2572</v>
      </c>
      <c r="L579" s="32"/>
      <c r="M579" s="20"/>
      <c r="N579" s="5" t="s">
        <v>2573</v>
      </c>
      <c r="O579" s="5"/>
      <c r="P579" s="5"/>
      <c r="Q579" s="5"/>
      <c r="R579" s="5"/>
      <c r="S579" s="5"/>
      <c r="T579" s="5"/>
      <c r="U579" s="34"/>
      <c r="V579" s="20"/>
      <c r="W579" s="34" t="s">
        <v>2949</v>
      </c>
      <c r="X579" s="20"/>
      <c r="Y579" s="5"/>
      <c r="Z579" s="5"/>
      <c r="AA579" s="5"/>
      <c r="AB579" s="5"/>
      <c r="AC579" s="34"/>
      <c r="AD579" s="34"/>
      <c r="AE579" s="152">
        <f t="shared" si="104"/>
        <v>2</v>
      </c>
      <c r="AF579" s="53" t="str">
        <f t="shared" ca="1" si="100"/>
        <v>X</v>
      </c>
      <c r="AG579" s="56" t="s">
        <v>2982</v>
      </c>
      <c r="AH579" s="55"/>
      <c r="AI579" s="39" t="s">
        <v>2992</v>
      </c>
      <c r="AJ579" s="61"/>
      <c r="AK579" s="181"/>
      <c r="AL579" s="55" t="str">
        <f t="shared" si="102"/>
        <v>O</v>
      </c>
      <c r="AM579" s="47"/>
      <c r="AN579" s="47"/>
      <c r="AO579" s="47"/>
      <c r="AP579" s="44"/>
    </row>
    <row r="580" spans="1:42" ht="18" customHeight="1" x14ac:dyDescent="0.3">
      <c r="A580" s="13">
        <f t="shared" ref="A580:A595" si="110">IF(ISBLANK(J580),"",0)</f>
        <v>0</v>
      </c>
      <c r="B580" s="120">
        <f t="shared" si="98"/>
        <v>1</v>
      </c>
      <c r="C580" s="55" t="str">
        <f t="shared" si="106"/>
        <v>2015.11.27</v>
      </c>
      <c r="D580" s="47" t="str">
        <f>IF(ISBLANK(J580),"",IF(ISBLANK(E580),"07:00 AM","08:00 AM"))</f>
        <v>07:00 AM</v>
      </c>
      <c r="E580" s="172"/>
      <c r="F580" s="177" t="str">
        <f t="shared" ca="1" si="99"/>
        <v>한글쟁이가 한자나라[중국] 다녀온 소감: 2015.11.27.(금) 게시예정</v>
      </c>
      <c r="G580" s="26">
        <f t="shared" si="103"/>
        <v>573</v>
      </c>
      <c r="H580" s="29">
        <f t="shared" si="109"/>
        <v>1</v>
      </c>
      <c r="I580" s="18">
        <f>I579+1</f>
        <v>42335</v>
      </c>
      <c r="J580" s="122" t="s">
        <v>2575</v>
      </c>
      <c r="K580" s="23" t="str">
        <f t="shared" si="105"/>
        <v>한글쟁이가 한자나라[중국] 다녀온 소감.hwp</v>
      </c>
      <c r="L580" s="32"/>
      <c r="M580" s="20"/>
      <c r="N580" s="5"/>
      <c r="O580" s="5"/>
      <c r="P580" s="5"/>
      <c r="Q580" s="5"/>
      <c r="R580" s="5"/>
      <c r="S580" s="5"/>
      <c r="T580" s="5"/>
      <c r="U580" s="34" t="s">
        <v>2577</v>
      </c>
      <c r="V580" s="20"/>
      <c r="W580" s="34"/>
      <c r="X580" s="20"/>
      <c r="Y580" s="5"/>
      <c r="Z580" s="5"/>
      <c r="AA580" s="5"/>
      <c r="AB580" s="5"/>
      <c r="AC580" s="34"/>
      <c r="AD580" s="34"/>
      <c r="AE580" s="152" t="str">
        <f t="shared" si="104"/>
        <v/>
      </c>
      <c r="AF580" s="53" t="str">
        <f t="shared" ca="1" si="100"/>
        <v>X</v>
      </c>
      <c r="AG580" s="56">
        <v>42226</v>
      </c>
      <c r="AH580" s="55" t="s">
        <v>2787</v>
      </c>
      <c r="AI580" s="39">
        <v>42227</v>
      </c>
      <c r="AJ580" s="61" t="s">
        <v>2797</v>
      </c>
      <c r="AK580" s="181"/>
      <c r="AL580" s="55" t="str">
        <f t="shared" si="102"/>
        <v>O</v>
      </c>
      <c r="AM580" s="47"/>
      <c r="AN580" s="47"/>
      <c r="AO580" s="47"/>
      <c r="AP580" s="44"/>
    </row>
    <row r="581" spans="1:42" ht="18" customHeight="1" x14ac:dyDescent="0.3">
      <c r="A581" s="13">
        <f t="shared" si="110"/>
        <v>0</v>
      </c>
      <c r="B581" s="120">
        <f t="shared" si="98"/>
        <v>1</v>
      </c>
      <c r="C581" s="55" t="str">
        <f t="shared" si="106"/>
        <v>2015.11.27</v>
      </c>
      <c r="D581" s="47" t="str">
        <f>IF(ISBLANK(J581),"",IF(ISBLANK(E580),"07:30 AM","08:30 AM"))</f>
        <v>07:30 AM</v>
      </c>
      <c r="E581" s="172"/>
      <c r="F581" s="177" t="str">
        <f t="shared" ca="1" si="99"/>
        <v>화용론 발표자료-대용어의 특성과 기능 연구: 2015.11.27.(금) 게시예정</v>
      </c>
      <c r="G581" s="26">
        <f t="shared" si="103"/>
        <v>574</v>
      </c>
      <c r="H581" s="29">
        <f t="shared" si="109"/>
        <v>2</v>
      </c>
      <c r="I581" s="18">
        <f t="shared" si="108"/>
        <v>42335</v>
      </c>
      <c r="J581" s="23" t="s">
        <v>2578</v>
      </c>
      <c r="K581" s="23" t="str">
        <f t="shared" si="105"/>
        <v>화용론 발표자료-대용어의 특성과 기능 연구.hwp</v>
      </c>
      <c r="L581" s="32"/>
      <c r="M581" s="20"/>
      <c r="N581" s="5"/>
      <c r="O581" s="5"/>
      <c r="P581" s="5"/>
      <c r="Q581" s="5"/>
      <c r="R581" s="5"/>
      <c r="S581" s="5"/>
      <c r="T581" s="5"/>
      <c r="U581" s="34"/>
      <c r="V581" s="20"/>
      <c r="W581" s="34" t="s">
        <v>2567</v>
      </c>
      <c r="X581" s="20"/>
      <c r="Y581" s="5"/>
      <c r="Z581" s="5"/>
      <c r="AA581" s="5"/>
      <c r="AB581" s="5"/>
      <c r="AC581" s="34"/>
      <c r="AD581" s="34"/>
      <c r="AE581" s="152" t="str">
        <f t="shared" si="104"/>
        <v/>
      </c>
      <c r="AF581" s="53" t="str">
        <f t="shared" ca="1" si="100"/>
        <v>X</v>
      </c>
      <c r="AG581" s="56" t="str">
        <f t="shared" si="101"/>
        <v>미확인</v>
      </c>
      <c r="AH581" s="55"/>
      <c r="AI581" s="39"/>
      <c r="AJ581" s="61"/>
      <c r="AK581" s="181"/>
      <c r="AL581" s="55" t="str">
        <f t="shared" si="102"/>
        <v>O</v>
      </c>
      <c r="AM581" s="47"/>
      <c r="AN581" s="47"/>
      <c r="AO581" s="47"/>
      <c r="AP581" s="44"/>
    </row>
    <row r="582" spans="1:42" ht="18" customHeight="1" x14ac:dyDescent="0.3">
      <c r="A582" s="13">
        <f t="shared" si="110"/>
        <v>0</v>
      </c>
      <c r="B582" s="120">
        <f t="shared" si="98"/>
        <v>1</v>
      </c>
      <c r="C582" s="55" t="str">
        <f t="shared" si="106"/>
        <v>2015.11.27</v>
      </c>
      <c r="D582" s="47" t="str">
        <f>IF(ISBLANK(J582),"",IF(ISBLANK(E580),"08:00 AM","09:00 AM"))</f>
        <v>08:00 AM</v>
      </c>
      <c r="E582" s="172"/>
      <c r="F582" s="177" t="str">
        <f t="shared" ca="1" si="99"/>
        <v>｢대도전｣ 연구: 2015.11.27.(금) 게시예정</v>
      </c>
      <c r="G582" s="26">
        <f t="shared" si="103"/>
        <v>575</v>
      </c>
      <c r="H582" s="29">
        <f t="shared" si="109"/>
        <v>3</v>
      </c>
      <c r="I582" s="18">
        <f t="shared" si="108"/>
        <v>42335</v>
      </c>
      <c r="J582" s="141" t="s">
        <v>2579</v>
      </c>
      <c r="K582" s="23" t="str">
        <f t="shared" si="105"/>
        <v>｢대도전｣ 연구.hwp</v>
      </c>
      <c r="L582" s="32"/>
      <c r="M582" s="20"/>
      <c r="N582" s="5"/>
      <c r="O582" s="5"/>
      <c r="P582" s="5"/>
      <c r="Q582" s="5" t="s">
        <v>2581</v>
      </c>
      <c r="R582" s="5"/>
      <c r="S582" s="5"/>
      <c r="T582" s="5"/>
      <c r="U582" s="34"/>
      <c r="V582" s="20"/>
      <c r="W582" s="34"/>
      <c r="X582" s="20"/>
      <c r="Y582" s="5"/>
      <c r="Z582" s="5"/>
      <c r="AA582" s="5"/>
      <c r="AB582" s="5"/>
      <c r="AC582" s="34"/>
      <c r="AD582" s="34"/>
      <c r="AE582" s="152" t="str">
        <f t="shared" si="104"/>
        <v/>
      </c>
      <c r="AF582" s="53" t="str">
        <f t="shared" ca="1" si="100"/>
        <v>X</v>
      </c>
      <c r="AG582" s="56" t="str">
        <f t="shared" si="101"/>
        <v>미확인</v>
      </c>
      <c r="AH582" s="55"/>
      <c r="AI582" s="39"/>
      <c r="AJ582" s="61"/>
      <c r="AK582" s="181"/>
      <c r="AL582" s="55" t="str">
        <f t="shared" si="102"/>
        <v>O</v>
      </c>
      <c r="AM582" s="47"/>
      <c r="AN582" s="47"/>
      <c r="AO582" s="47"/>
      <c r="AP582" s="44"/>
    </row>
    <row r="583" spans="1:42" ht="18" customHeight="1" x14ac:dyDescent="0.3">
      <c r="A583" s="13">
        <f t="shared" si="110"/>
        <v>0</v>
      </c>
      <c r="B583" s="120">
        <f t="shared" si="98"/>
        <v>1</v>
      </c>
      <c r="C583" s="55" t="str">
        <f t="shared" si="106"/>
        <v>2015.11.27</v>
      </c>
      <c r="D583" s="47" t="str">
        <f>IF(ISBLANK(J583),"",IF(ISBLANK(E580),"08:30 AM","09:30 AM"))</f>
        <v>08:30 AM</v>
      </c>
      <c r="E583" s="172"/>
      <c r="F583" s="177" t="str">
        <f t="shared" ca="1" si="99"/>
        <v>담론에 따른 어휘 의미 분석 모색: 2015.11.27.(금) 게시예정</v>
      </c>
      <c r="G583" s="26">
        <f t="shared" si="103"/>
        <v>576</v>
      </c>
      <c r="H583" s="29">
        <f t="shared" si="109"/>
        <v>4</v>
      </c>
      <c r="I583" s="18">
        <f t="shared" si="108"/>
        <v>42335</v>
      </c>
      <c r="J583" s="23" t="s">
        <v>2582</v>
      </c>
      <c r="K583" s="23" t="str">
        <f t="shared" si="105"/>
        <v>담론에 따른 어휘 의미 분석 모색.hwp</v>
      </c>
      <c r="L583" s="32" t="s">
        <v>2501</v>
      </c>
      <c r="M583" s="20"/>
      <c r="N583" s="5"/>
      <c r="O583" s="5"/>
      <c r="P583" s="5"/>
      <c r="Q583" s="5"/>
      <c r="R583" s="5"/>
      <c r="S583" s="5"/>
      <c r="T583" s="5"/>
      <c r="U583" s="34"/>
      <c r="V583" s="20"/>
      <c r="W583" s="34"/>
      <c r="X583" s="20"/>
      <c r="Y583" s="5"/>
      <c r="Z583" s="5"/>
      <c r="AA583" s="5"/>
      <c r="AB583" s="5"/>
      <c r="AC583" s="34"/>
      <c r="AD583" s="34"/>
      <c r="AE583" s="152" t="str">
        <f t="shared" si="104"/>
        <v/>
      </c>
      <c r="AF583" s="53" t="str">
        <f t="shared" ca="1" si="100"/>
        <v>X</v>
      </c>
      <c r="AG583" s="56">
        <v>42224</v>
      </c>
      <c r="AH583" s="55" t="s">
        <v>2783</v>
      </c>
      <c r="AI583" s="39"/>
      <c r="AJ583" s="61"/>
      <c r="AK583" s="181"/>
      <c r="AL583" s="55" t="str">
        <f t="shared" si="102"/>
        <v>O</v>
      </c>
      <c r="AM583" s="47"/>
      <c r="AN583" s="47"/>
      <c r="AO583" s="47"/>
      <c r="AP583" s="44"/>
    </row>
    <row r="584" spans="1:42" ht="18" customHeight="1" x14ac:dyDescent="0.3">
      <c r="A584" s="13">
        <f t="shared" si="110"/>
        <v>0</v>
      </c>
      <c r="B584" s="120">
        <f t="shared" ref="B584:B647" si="111">IF(ISBLANK(J584),"",IF(COUNTIF($J$8:$J$1048576,J584)&lt;=10,COUNTIF($J$8:$J$1048576,J584),IF(COUNTIF($J$8:$J$1048576,J584)&gt;11,1)))</f>
        <v>1</v>
      </c>
      <c r="C584" s="55" t="str">
        <f t="shared" si="106"/>
        <v>2015.11.28</v>
      </c>
      <c r="D584" s="47" t="str">
        <f>IF(ISBLANK(J584),"",IF(ISBLANK(E584),"07:00 AM","08:00 AM"))</f>
        <v>08:00 AM</v>
      </c>
      <c r="E584" s="172">
        <v>1</v>
      </c>
      <c r="F584" s="177" t="str">
        <f t="shared" ref="F584:F647" ca="1" si="112">IF(ISBLANK(J584),"",CONCATENATE(J584,": ",TEXT(I584,"yyyy.mm.dd.(aaa)")," ",IF(AF584="O","게시함.",IF(AF584="X","게시예정",""))))</f>
        <v>다시 '와/과'를 찾아서: 2015.11.28.(토) 게시예정</v>
      </c>
      <c r="G584" s="26">
        <f t="shared" si="103"/>
        <v>577</v>
      </c>
      <c r="H584" s="29">
        <f t="shared" si="109"/>
        <v>1</v>
      </c>
      <c r="I584" s="18">
        <f>I583+1</f>
        <v>42336</v>
      </c>
      <c r="J584" s="23" t="s">
        <v>2584</v>
      </c>
      <c r="K584" s="23" t="s">
        <v>2583</v>
      </c>
      <c r="L584" s="32"/>
      <c r="M584" s="20"/>
      <c r="N584" s="5"/>
      <c r="O584" s="5"/>
      <c r="P584" s="5"/>
      <c r="Q584" s="5"/>
      <c r="R584" s="5"/>
      <c r="S584" s="5"/>
      <c r="T584" s="5"/>
      <c r="U584" s="34" t="s">
        <v>2585</v>
      </c>
      <c r="V584" s="20"/>
      <c r="W584" s="34"/>
      <c r="X584" s="20"/>
      <c r="Y584" s="5"/>
      <c r="Z584" s="5"/>
      <c r="AA584" s="5"/>
      <c r="AB584" s="5"/>
      <c r="AC584" s="34"/>
      <c r="AD584" s="34"/>
      <c r="AE584" s="152" t="str">
        <f t="shared" si="104"/>
        <v/>
      </c>
      <c r="AF584" s="53" t="str">
        <f t="shared" ref="AF584:AF647" ca="1" si="113">IF(ISBLANK(J584),"",IF(AM584="X","X",IF(TODAY()&gt;=I584,"O","X")))</f>
        <v>X</v>
      </c>
      <c r="AG584" s="56" t="str">
        <f t="shared" ref="AG584:AG634" si="114">IF(ISBLANK(J584),"",IF(COUNTA(L584:AD584)=0,"지은이 찾을 수 없음",IF(COUNTA(L584:AD584)&gt;0,"미확인")))</f>
        <v>미확인</v>
      </c>
      <c r="AH584" s="55"/>
      <c r="AI584" s="39"/>
      <c r="AJ584" s="61"/>
      <c r="AK584" s="181"/>
      <c r="AL584" s="55" t="str">
        <f t="shared" ref="AL584:AL647" si="115">IF(ISBLANK(J584),"","O")</f>
        <v>O</v>
      </c>
      <c r="AM584" s="47"/>
      <c r="AN584" s="47"/>
      <c r="AO584" s="47"/>
      <c r="AP584" s="44"/>
    </row>
    <row r="585" spans="1:42" ht="18" customHeight="1" x14ac:dyDescent="0.3">
      <c r="A585" s="13">
        <f t="shared" si="110"/>
        <v>0</v>
      </c>
      <c r="B585" s="120">
        <f t="shared" si="111"/>
        <v>1</v>
      </c>
      <c r="C585" s="55" t="str">
        <f t="shared" si="106"/>
        <v>2015.11.28</v>
      </c>
      <c r="D585" s="47" t="str">
        <f>IF(ISBLANK(J585),"",IF(ISBLANK(E584),"07:30 AM","08:30 AM"))</f>
        <v>08:30 AM</v>
      </c>
      <c r="E585" s="172"/>
      <c r="F585" s="177" t="str">
        <f t="shared" ca="1" si="112"/>
        <v>다시 쓰는 상고사: 2015.11.28.(토) 게시예정</v>
      </c>
      <c r="G585" s="26">
        <f t="shared" ref="G585:G648" si="116">IF(ISBLANK(J585),"",ROW()-7)</f>
        <v>578</v>
      </c>
      <c r="H585" s="29">
        <f t="shared" si="109"/>
        <v>2</v>
      </c>
      <c r="I585" s="18">
        <f t="shared" si="108"/>
        <v>42336</v>
      </c>
      <c r="J585" s="23" t="s">
        <v>2586</v>
      </c>
      <c r="K585" s="23" t="str">
        <f t="shared" si="105"/>
        <v>다시 쓰는 상고사.hwp</v>
      </c>
      <c r="L585" s="32" t="s">
        <v>2588</v>
      </c>
      <c r="M585" s="20"/>
      <c r="N585" s="5"/>
      <c r="O585" s="5"/>
      <c r="P585" s="5"/>
      <c r="Q585" s="5"/>
      <c r="R585" s="5"/>
      <c r="S585" s="5"/>
      <c r="T585" s="5"/>
      <c r="U585" s="34"/>
      <c r="V585" s="20"/>
      <c r="W585" s="34"/>
      <c r="X585" s="20"/>
      <c r="Y585" s="5"/>
      <c r="Z585" s="5"/>
      <c r="AA585" s="5"/>
      <c r="AB585" s="5"/>
      <c r="AC585" s="34"/>
      <c r="AD585" s="34"/>
      <c r="AE585" s="152" t="str">
        <f t="shared" si="104"/>
        <v/>
      </c>
      <c r="AF585" s="53" t="str">
        <f t="shared" ca="1" si="113"/>
        <v>X</v>
      </c>
      <c r="AG585" s="56" t="str">
        <f t="shared" si="114"/>
        <v>미확인</v>
      </c>
      <c r="AH585" s="55"/>
      <c r="AI585" s="39"/>
      <c r="AJ585" s="61"/>
      <c r="AK585" s="181"/>
      <c r="AL585" s="55" t="str">
        <f t="shared" si="115"/>
        <v>O</v>
      </c>
      <c r="AM585" s="47"/>
      <c r="AN585" s="47"/>
      <c r="AO585" s="47"/>
      <c r="AP585" s="44"/>
    </row>
    <row r="586" spans="1:42" ht="18" customHeight="1" x14ac:dyDescent="0.3">
      <c r="A586" s="13">
        <f t="shared" si="110"/>
        <v>0</v>
      </c>
      <c r="B586" s="120">
        <f t="shared" si="111"/>
        <v>1</v>
      </c>
      <c r="C586" s="55" t="str">
        <f t="shared" si="106"/>
        <v>2015.11.28</v>
      </c>
      <c r="D586" s="47" t="str">
        <f>IF(ISBLANK(J586),"",IF(ISBLANK(E584),"08:00 AM","09:00 AM"))</f>
        <v>09:00 AM</v>
      </c>
      <c r="E586" s="172"/>
      <c r="F586" s="177" t="str">
        <f t="shared" ca="1" si="112"/>
        <v>능엄경 언해 1, 2, 3, 4(일부): 2015.11.28.(토) 게시예정</v>
      </c>
      <c r="G586" s="26">
        <f t="shared" si="116"/>
        <v>579</v>
      </c>
      <c r="H586" s="29">
        <f t="shared" si="109"/>
        <v>3</v>
      </c>
      <c r="I586" s="18">
        <f t="shared" si="108"/>
        <v>42336</v>
      </c>
      <c r="J586" s="23" t="s">
        <v>2589</v>
      </c>
      <c r="K586" s="23" t="str">
        <f t="shared" si="105"/>
        <v>능엄경 언해 1, 2, 3, 4(일부).hwp</v>
      </c>
      <c r="L586" s="32"/>
      <c r="M586" s="20"/>
      <c r="N586" s="5"/>
      <c r="O586" s="5"/>
      <c r="P586" s="5"/>
      <c r="Q586" s="5"/>
      <c r="R586" s="5"/>
      <c r="S586" s="5"/>
      <c r="T586" s="5"/>
      <c r="U586" s="34"/>
      <c r="V586" s="20"/>
      <c r="W586" s="34"/>
      <c r="X586" s="20"/>
      <c r="Y586" s="5"/>
      <c r="Z586" s="5"/>
      <c r="AA586" s="5"/>
      <c r="AB586" s="5"/>
      <c r="AC586" s="34" t="s">
        <v>157</v>
      </c>
      <c r="AD586" s="34"/>
      <c r="AE586" s="152" t="str">
        <f t="shared" si="104"/>
        <v/>
      </c>
      <c r="AF586" s="53" t="str">
        <f t="shared" ca="1" si="113"/>
        <v>X</v>
      </c>
      <c r="AG586" s="56">
        <v>42230</v>
      </c>
      <c r="AH586" s="55" t="s">
        <v>2965</v>
      </c>
      <c r="AI586" s="39">
        <v>42230</v>
      </c>
      <c r="AJ586" s="61" t="s">
        <v>2794</v>
      </c>
      <c r="AK586" s="181"/>
      <c r="AL586" s="55" t="str">
        <f t="shared" si="115"/>
        <v>O</v>
      </c>
      <c r="AM586" s="47"/>
      <c r="AN586" s="47"/>
      <c r="AO586" s="47"/>
      <c r="AP586" s="44"/>
    </row>
    <row r="587" spans="1:42" ht="18" customHeight="1" x14ac:dyDescent="0.3">
      <c r="A587" s="13">
        <f t="shared" si="110"/>
        <v>0</v>
      </c>
      <c r="B587" s="120">
        <f t="shared" si="111"/>
        <v>1</v>
      </c>
      <c r="C587" s="55" t="str">
        <f t="shared" si="106"/>
        <v>2015.11.28</v>
      </c>
      <c r="D587" s="47" t="str">
        <f>IF(ISBLANK(J587),"",IF(ISBLANK(E584),"08:30 AM","09:30 AM"))</f>
        <v>09:30 AM</v>
      </c>
      <c r="E587" s="172"/>
      <c r="F587" s="177" t="str">
        <f t="shared" ca="1" si="112"/>
        <v>뇌의 언어 처리 모델을 기반으로 한 문장 의미 분석 모형: 2015.11.28.(토) 게시예정</v>
      </c>
      <c r="G587" s="26">
        <f t="shared" si="116"/>
        <v>580</v>
      </c>
      <c r="H587" s="29">
        <f t="shared" si="109"/>
        <v>4</v>
      </c>
      <c r="I587" s="18">
        <f t="shared" si="108"/>
        <v>42336</v>
      </c>
      <c r="J587" s="23" t="s">
        <v>2590</v>
      </c>
      <c r="K587" s="23" t="str">
        <f t="shared" si="105"/>
        <v>뇌의 언어 처리 모델을 기반으로 한 문장 의미 분석 모형.hwp</v>
      </c>
      <c r="L587" s="32"/>
      <c r="M587" s="20"/>
      <c r="N587" s="5"/>
      <c r="O587" s="5"/>
      <c r="P587" s="5"/>
      <c r="Q587" s="5"/>
      <c r="R587" s="5"/>
      <c r="S587" s="5"/>
      <c r="T587" s="5"/>
      <c r="U587" s="34" t="s">
        <v>2592</v>
      </c>
      <c r="V587" s="20"/>
      <c r="W587" s="34"/>
      <c r="X587" s="20"/>
      <c r="Y587" s="5"/>
      <c r="Z587" s="5"/>
      <c r="AA587" s="5"/>
      <c r="AB587" s="5"/>
      <c r="AC587" s="34"/>
      <c r="AD587" s="34"/>
      <c r="AE587" s="152" t="str">
        <f t="shared" ref="AE587:AE637" si="117">IF(OR(ISBLANK(J587),COUNTA(L587:AD587)&lt;=1),"",IF(COUNTA(L587:AD587)&gt;1,COUNTA(L587:AD587)))</f>
        <v/>
      </c>
      <c r="AF587" s="53" t="str">
        <f t="shared" ca="1" si="113"/>
        <v>X</v>
      </c>
      <c r="AG587" s="56" t="str">
        <f t="shared" si="114"/>
        <v>미확인</v>
      </c>
      <c r="AH587" s="55"/>
      <c r="AI587" s="39"/>
      <c r="AJ587" s="61"/>
      <c r="AK587" s="181"/>
      <c r="AL587" s="55" t="str">
        <f t="shared" si="115"/>
        <v>O</v>
      </c>
      <c r="AM587" s="47"/>
      <c r="AN587" s="47"/>
      <c r="AO587" s="47"/>
      <c r="AP587" s="44"/>
    </row>
    <row r="588" spans="1:42" ht="18" customHeight="1" x14ac:dyDescent="0.3">
      <c r="A588" s="13">
        <f t="shared" si="110"/>
        <v>0</v>
      </c>
      <c r="B588" s="120">
        <f t="shared" si="111"/>
        <v>1</v>
      </c>
      <c r="C588" s="55" t="str">
        <f t="shared" si="106"/>
        <v>2015.11.29</v>
      </c>
      <c r="D588" s="47" t="str">
        <f>IF(ISBLANK(J588),"",IF(ISBLANK(E588),"07:00 AM","08:00 AM"))</f>
        <v>07:00 AM</v>
      </c>
      <c r="E588" s="172"/>
      <c r="F588" s="177" t="str">
        <f t="shared" ca="1" si="112"/>
        <v>뇌에서의 언어 의미의 해석과 생성 과정에 관한 가설: 2015.11.29.(일) 게시예정</v>
      </c>
      <c r="G588" s="26">
        <f t="shared" si="116"/>
        <v>581</v>
      </c>
      <c r="H588" s="29">
        <f t="shared" si="109"/>
        <v>1</v>
      </c>
      <c r="I588" s="18">
        <f>I587+1</f>
        <v>42337</v>
      </c>
      <c r="J588" s="23" t="s">
        <v>2593</v>
      </c>
      <c r="K588" s="23" t="str">
        <f t="shared" si="105"/>
        <v>뇌에서의 언어 의미의 해석과 생성 과정에 관한 가설.hwp</v>
      </c>
      <c r="L588" s="32"/>
      <c r="M588" s="20"/>
      <c r="N588" s="5"/>
      <c r="O588" s="5"/>
      <c r="P588" s="5"/>
      <c r="Q588" s="5"/>
      <c r="R588" s="5"/>
      <c r="S588" s="5"/>
      <c r="T588" s="5"/>
      <c r="U588" s="34" t="s">
        <v>2592</v>
      </c>
      <c r="V588" s="20"/>
      <c r="W588" s="34"/>
      <c r="X588" s="20"/>
      <c r="Y588" s="5"/>
      <c r="Z588" s="5"/>
      <c r="AA588" s="5"/>
      <c r="AB588" s="5"/>
      <c r="AC588" s="34"/>
      <c r="AD588" s="34"/>
      <c r="AE588" s="152" t="str">
        <f t="shared" si="117"/>
        <v/>
      </c>
      <c r="AF588" s="53" t="str">
        <f t="shared" ca="1" si="113"/>
        <v>X</v>
      </c>
      <c r="AG588" s="56" t="str">
        <f t="shared" si="114"/>
        <v>미확인</v>
      </c>
      <c r="AH588" s="55"/>
      <c r="AI588" s="39"/>
      <c r="AJ588" s="61"/>
      <c r="AK588" s="181"/>
      <c r="AL588" s="55" t="str">
        <f t="shared" si="115"/>
        <v>O</v>
      </c>
      <c r="AM588" s="47"/>
      <c r="AN588" s="47"/>
      <c r="AO588" s="47"/>
      <c r="AP588" s="44"/>
    </row>
    <row r="589" spans="1:42" ht="18" customHeight="1" x14ac:dyDescent="0.3">
      <c r="A589" s="13">
        <f t="shared" si="110"/>
        <v>0</v>
      </c>
      <c r="B589" s="120">
        <f t="shared" si="111"/>
        <v>1</v>
      </c>
      <c r="C589" s="55" t="str">
        <f t="shared" si="106"/>
        <v>2015.11.29</v>
      </c>
      <c r="D589" s="47" t="str">
        <f>IF(ISBLANK(J589),"",IF(ISBLANK(E588),"07:30 AM","08:30 AM"))</f>
        <v>07:30 AM</v>
      </c>
      <c r="E589" s="172"/>
      <c r="F589" s="177" t="str">
        <f t="shared" ca="1" si="112"/>
        <v>'농가월령가'에 대한 텍스트 언어학적 연구: 2015.11.29.(일) 게시예정</v>
      </c>
      <c r="G589" s="26">
        <f t="shared" si="116"/>
        <v>582</v>
      </c>
      <c r="H589" s="29">
        <f t="shared" si="109"/>
        <v>2</v>
      </c>
      <c r="I589" s="18">
        <f t="shared" si="108"/>
        <v>42337</v>
      </c>
      <c r="J589" s="24" t="s">
        <v>2595</v>
      </c>
      <c r="K589" s="23" t="str">
        <f t="shared" si="105"/>
        <v>'농가월령가'에 대한 텍스트 언어학적 연구.hwp</v>
      </c>
      <c r="L589" s="32"/>
      <c r="M589" s="20"/>
      <c r="N589" s="5"/>
      <c r="O589" s="5"/>
      <c r="P589" s="5"/>
      <c r="Q589" s="5"/>
      <c r="R589" s="5"/>
      <c r="S589" s="5"/>
      <c r="T589" s="5"/>
      <c r="U589" s="34"/>
      <c r="V589" s="20"/>
      <c r="W589" s="34"/>
      <c r="X589" s="20"/>
      <c r="Y589" s="5"/>
      <c r="Z589" s="5"/>
      <c r="AA589" s="5"/>
      <c r="AB589" s="5"/>
      <c r="AC589" s="34"/>
      <c r="AD589" s="34"/>
      <c r="AE589" s="152" t="str">
        <f t="shared" si="117"/>
        <v/>
      </c>
      <c r="AF589" s="53" t="str">
        <f t="shared" ca="1" si="113"/>
        <v>X</v>
      </c>
      <c r="AG589" s="56" t="str">
        <f t="shared" si="114"/>
        <v>지은이 찾을 수 없음</v>
      </c>
      <c r="AH589" s="55"/>
      <c r="AI589" s="39"/>
      <c r="AJ589" s="61"/>
      <c r="AK589" s="181" t="s">
        <v>2890</v>
      </c>
      <c r="AL589" s="55" t="str">
        <f t="shared" si="115"/>
        <v>O</v>
      </c>
      <c r="AM589" s="47"/>
      <c r="AN589" s="47"/>
      <c r="AO589" s="47"/>
      <c r="AP589" s="44"/>
    </row>
    <row r="590" spans="1:42" ht="18" customHeight="1" x14ac:dyDescent="0.3">
      <c r="A590" s="13">
        <f t="shared" si="110"/>
        <v>0</v>
      </c>
      <c r="B590" s="120">
        <f t="shared" si="111"/>
        <v>1</v>
      </c>
      <c r="C590" s="55" t="str">
        <f t="shared" si="106"/>
        <v>2015.11.29</v>
      </c>
      <c r="D590" s="47" t="str">
        <f>IF(ISBLANK(J590),"",IF(ISBLANK(E588),"08:00 AM","09:00 AM"))</f>
        <v>08:00 AM</v>
      </c>
      <c r="E590" s="172"/>
      <c r="F590" s="177" t="str">
        <f t="shared" ca="1" si="112"/>
        <v>15세기 국어 자음연쇄에 대한 연구: 2015.11.29.(일) 게시예정</v>
      </c>
      <c r="G590" s="26">
        <f t="shared" si="116"/>
        <v>583</v>
      </c>
      <c r="H590" s="29">
        <f t="shared" si="109"/>
        <v>3</v>
      </c>
      <c r="I590" s="18">
        <f t="shared" si="108"/>
        <v>42337</v>
      </c>
      <c r="J590" s="23" t="s">
        <v>2597</v>
      </c>
      <c r="K590" s="23" t="s">
        <v>2596</v>
      </c>
      <c r="L590" s="32" t="s">
        <v>2599</v>
      </c>
      <c r="M590" s="20"/>
      <c r="N590" s="5"/>
      <c r="O590" s="5"/>
      <c r="P590" s="5"/>
      <c r="Q590" s="5"/>
      <c r="R590" s="5"/>
      <c r="S590" s="5"/>
      <c r="T590" s="5"/>
      <c r="U590" s="34"/>
      <c r="V590" s="20"/>
      <c r="W590" s="34"/>
      <c r="X590" s="20"/>
      <c r="Y590" s="5"/>
      <c r="Z590" s="5"/>
      <c r="AA590" s="5"/>
      <c r="AB590" s="5"/>
      <c r="AC590" s="34"/>
      <c r="AD590" s="34"/>
      <c r="AE590" s="152" t="str">
        <f t="shared" si="117"/>
        <v/>
      </c>
      <c r="AF590" s="53" t="str">
        <f t="shared" ca="1" si="113"/>
        <v>X</v>
      </c>
      <c r="AG590" s="56" t="str">
        <f t="shared" si="114"/>
        <v>미확인</v>
      </c>
      <c r="AH590" s="55"/>
      <c r="AI590" s="39"/>
      <c r="AJ590" s="61"/>
      <c r="AK590" s="181"/>
      <c r="AL590" s="55" t="str">
        <f t="shared" si="115"/>
        <v>O</v>
      </c>
      <c r="AM590" s="47"/>
      <c r="AN590" s="47"/>
      <c r="AO590" s="47"/>
      <c r="AP590" s="44"/>
    </row>
    <row r="591" spans="1:42" ht="18" customHeight="1" x14ac:dyDescent="0.3">
      <c r="A591" s="13">
        <f t="shared" si="110"/>
        <v>0</v>
      </c>
      <c r="B591" s="120">
        <f t="shared" si="111"/>
        <v>1</v>
      </c>
      <c r="C591" s="55" t="str">
        <f t="shared" si="106"/>
        <v>2015.11.29</v>
      </c>
      <c r="D591" s="47" t="str">
        <f>IF(ISBLANK(J591),"",IF(ISBLANK(E588),"08:30 AM","09:30 AM"))</f>
        <v>08:30 AM</v>
      </c>
      <c r="E591" s="172"/>
      <c r="F591" s="177" t="str">
        <f t="shared" ca="1" si="112"/>
        <v>[V1+기+토씨 V1] 구문의 문법적 처리: 2015.11.29.(일) 게시예정</v>
      </c>
      <c r="G591" s="26">
        <f t="shared" si="116"/>
        <v>584</v>
      </c>
      <c r="H591" s="29">
        <f t="shared" si="109"/>
        <v>4</v>
      </c>
      <c r="I591" s="18">
        <f t="shared" si="108"/>
        <v>42337</v>
      </c>
      <c r="J591" s="23" t="s">
        <v>2600</v>
      </c>
      <c r="K591" s="23" t="str">
        <f t="shared" si="105"/>
        <v>[V1+기+토씨 V1] 구문의 문법적 처리.hwp</v>
      </c>
      <c r="L591" s="32"/>
      <c r="M591" s="20"/>
      <c r="N591" s="5" t="s">
        <v>2601</v>
      </c>
      <c r="O591" s="5"/>
      <c r="P591" s="5"/>
      <c r="Q591" s="5"/>
      <c r="R591" s="5"/>
      <c r="S591" s="5"/>
      <c r="T591" s="5"/>
      <c r="U591" s="34"/>
      <c r="V591" s="20"/>
      <c r="W591" s="34"/>
      <c r="X591" s="20"/>
      <c r="Y591" s="5"/>
      <c r="Z591" s="5"/>
      <c r="AA591" s="5"/>
      <c r="AB591" s="5"/>
      <c r="AC591" s="34"/>
      <c r="AD591" s="34"/>
      <c r="AE591" s="152" t="str">
        <f t="shared" si="117"/>
        <v/>
      </c>
      <c r="AF591" s="53" t="str">
        <f t="shared" ca="1" si="113"/>
        <v>X</v>
      </c>
      <c r="AG591" s="56" t="str">
        <f t="shared" si="114"/>
        <v>미확인</v>
      </c>
      <c r="AH591" s="55"/>
      <c r="AI591" s="39"/>
      <c r="AJ591" s="61"/>
      <c r="AK591" s="181"/>
      <c r="AL591" s="55" t="str">
        <f t="shared" si="115"/>
        <v>O</v>
      </c>
      <c r="AM591" s="47"/>
      <c r="AN591" s="47"/>
      <c r="AO591" s="47"/>
      <c r="AP591" s="44"/>
    </row>
    <row r="592" spans="1:42" ht="18" customHeight="1" x14ac:dyDescent="0.3">
      <c r="A592" s="13">
        <f t="shared" si="110"/>
        <v>0</v>
      </c>
      <c r="B592" s="120">
        <f t="shared" si="111"/>
        <v>1</v>
      </c>
      <c r="C592" s="55" t="str">
        <f t="shared" si="106"/>
        <v>2015.11.30</v>
      </c>
      <c r="D592" s="47" t="str">
        <f>IF(ISBLANK(J592),"",IF(ISBLANK(E592),"07:00 AM","08:00 AM"))</f>
        <v>07:00 AM</v>
      </c>
      <c r="E592" s="172"/>
      <c r="F592" s="177" t="str">
        <f t="shared" ca="1" si="112"/>
        <v>논어언해(도산서원본, 한자음 첨부본): 2015.11.30.(월) 게시예정</v>
      </c>
      <c r="G592" s="26">
        <f t="shared" si="116"/>
        <v>585</v>
      </c>
      <c r="H592" s="29">
        <f t="shared" si="109"/>
        <v>1</v>
      </c>
      <c r="I592" s="18">
        <f>I591+1</f>
        <v>42338</v>
      </c>
      <c r="J592" s="23" t="s">
        <v>2602</v>
      </c>
      <c r="K592" s="23" t="s">
        <v>2656</v>
      </c>
      <c r="L592" s="32"/>
      <c r="M592" s="20"/>
      <c r="N592" s="5"/>
      <c r="O592" s="5"/>
      <c r="P592" s="5"/>
      <c r="Q592" s="5"/>
      <c r="R592" s="5"/>
      <c r="S592" s="5"/>
      <c r="T592" s="5"/>
      <c r="U592" s="34"/>
      <c r="V592" s="20"/>
      <c r="W592" s="34"/>
      <c r="X592" s="20"/>
      <c r="Y592" s="5"/>
      <c r="Z592" s="5"/>
      <c r="AA592" s="5"/>
      <c r="AB592" s="5"/>
      <c r="AC592" s="34"/>
      <c r="AD592" s="34"/>
      <c r="AE592" s="152" t="str">
        <f t="shared" si="117"/>
        <v/>
      </c>
      <c r="AF592" s="53" t="str">
        <f t="shared" ca="1" si="113"/>
        <v>X</v>
      </c>
      <c r="AG592" s="56" t="str">
        <f t="shared" si="114"/>
        <v>지은이 찾을 수 없음</v>
      </c>
      <c r="AH592" s="55"/>
      <c r="AI592" s="39"/>
      <c r="AJ592" s="61"/>
      <c r="AK592" s="181"/>
      <c r="AL592" s="55" t="str">
        <f t="shared" si="115"/>
        <v>O</v>
      </c>
      <c r="AM592" s="47"/>
      <c r="AN592" s="47"/>
      <c r="AO592" s="47"/>
      <c r="AP592" s="44"/>
    </row>
    <row r="593" spans="1:42" ht="18" customHeight="1" x14ac:dyDescent="0.3">
      <c r="A593" s="13">
        <f t="shared" si="110"/>
        <v>0</v>
      </c>
      <c r="B593" s="120">
        <f t="shared" si="111"/>
        <v>1</v>
      </c>
      <c r="C593" s="55" t="str">
        <f t="shared" si="106"/>
        <v>2015.11.30</v>
      </c>
      <c r="D593" s="47" t="str">
        <f>IF(ISBLANK(J593),"",IF(ISBLANK(E592),"07:30 AM","08:30 AM"))</f>
        <v>07:30 AM</v>
      </c>
      <c r="E593" s="172"/>
      <c r="F593" s="177" t="str">
        <f t="shared" ca="1" si="112"/>
        <v>논술문 작성 방법: 2015.11.30.(월) 게시예정</v>
      </c>
      <c r="G593" s="26">
        <f t="shared" si="116"/>
        <v>586</v>
      </c>
      <c r="H593" s="29">
        <f t="shared" si="109"/>
        <v>2</v>
      </c>
      <c r="I593" s="18">
        <f t="shared" si="108"/>
        <v>42338</v>
      </c>
      <c r="J593" s="23" t="s">
        <v>2603</v>
      </c>
      <c r="K593" s="23" t="str">
        <f t="shared" ref="K593:K640" si="118">IF(ISBLANK(J593),"",CONCATENATE(J593,".hwp"))</f>
        <v>논술문 작성 방법.hwp</v>
      </c>
      <c r="L593" s="32"/>
      <c r="M593" s="20"/>
      <c r="N593" s="5"/>
      <c r="O593" s="5"/>
      <c r="P593" s="5"/>
      <c r="Q593" s="5"/>
      <c r="R593" s="5"/>
      <c r="S593" s="5"/>
      <c r="T593" s="5"/>
      <c r="U593" s="34" t="s">
        <v>2604</v>
      </c>
      <c r="V593" s="20"/>
      <c r="W593" s="34"/>
      <c r="X593" s="20"/>
      <c r="Y593" s="5"/>
      <c r="Z593" s="5"/>
      <c r="AA593" s="5"/>
      <c r="AB593" s="5"/>
      <c r="AC593" s="34"/>
      <c r="AD593" s="34"/>
      <c r="AE593" s="152" t="str">
        <f t="shared" si="117"/>
        <v/>
      </c>
      <c r="AF593" s="53" t="str">
        <f t="shared" ca="1" si="113"/>
        <v>X</v>
      </c>
      <c r="AG593" s="56">
        <v>42230</v>
      </c>
      <c r="AH593" s="55" t="s">
        <v>2980</v>
      </c>
      <c r="AI593" s="39"/>
      <c r="AJ593" s="61"/>
      <c r="AK593" s="181"/>
      <c r="AL593" s="55" t="str">
        <f t="shared" si="115"/>
        <v>O</v>
      </c>
      <c r="AM593" s="47"/>
      <c r="AN593" s="47"/>
      <c r="AO593" s="47"/>
      <c r="AP593" s="44"/>
    </row>
    <row r="594" spans="1:42" ht="18" customHeight="1" x14ac:dyDescent="0.3">
      <c r="A594" s="13">
        <f t="shared" si="110"/>
        <v>0</v>
      </c>
      <c r="B594" s="120">
        <f t="shared" si="111"/>
        <v>1</v>
      </c>
      <c r="C594" s="55" t="str">
        <f t="shared" si="106"/>
        <v>2015.11.30</v>
      </c>
      <c r="D594" s="47" t="str">
        <f>IF(ISBLANK(J594),"",IF(ISBLANK(E592),"08:00 AM","09:00 AM"))</f>
        <v>08:00 AM</v>
      </c>
      <c r="E594" s="172"/>
      <c r="F594" s="177" t="str">
        <f t="shared" ca="1" si="112"/>
        <v>남한과 북한의 문장 부호에 대하여(Ⅰ): 2015.11.30.(월) 게시예정</v>
      </c>
      <c r="G594" s="26">
        <f t="shared" si="116"/>
        <v>587</v>
      </c>
      <c r="H594" s="29">
        <f t="shared" si="109"/>
        <v>3</v>
      </c>
      <c r="I594" s="18">
        <f t="shared" si="108"/>
        <v>42338</v>
      </c>
      <c r="J594" s="23" t="s">
        <v>2605</v>
      </c>
      <c r="K594" s="23" t="str">
        <f t="shared" si="118"/>
        <v>남한과 북한의 문장 부호에 대하여(Ⅰ).hwp</v>
      </c>
      <c r="L594" s="32"/>
      <c r="M594" s="20"/>
      <c r="N594" s="5"/>
      <c r="O594" s="5"/>
      <c r="P594" s="5"/>
      <c r="Q594" s="5"/>
      <c r="R594" s="5"/>
      <c r="S594" s="5"/>
      <c r="T594" s="5"/>
      <c r="U594" s="34" t="s">
        <v>2606</v>
      </c>
      <c r="V594" s="20"/>
      <c r="W594" s="34"/>
      <c r="X594" s="20"/>
      <c r="Y594" s="5"/>
      <c r="Z594" s="5"/>
      <c r="AA594" s="5"/>
      <c r="AB594" s="5"/>
      <c r="AC594" s="34"/>
      <c r="AD594" s="34"/>
      <c r="AE594" s="152" t="str">
        <f t="shared" si="117"/>
        <v/>
      </c>
      <c r="AF594" s="53" t="str">
        <f t="shared" ca="1" si="113"/>
        <v>X</v>
      </c>
      <c r="AG594" s="56" t="str">
        <f t="shared" si="114"/>
        <v>미확인</v>
      </c>
      <c r="AH594" s="55"/>
      <c r="AI594" s="39"/>
      <c r="AJ594" s="61"/>
      <c r="AK594" s="181"/>
      <c r="AL594" s="55" t="str">
        <f t="shared" si="115"/>
        <v>O</v>
      </c>
      <c r="AM594" s="47"/>
      <c r="AN594" s="47"/>
      <c r="AO594" s="47"/>
      <c r="AP594" s="44"/>
    </row>
    <row r="595" spans="1:42" ht="18" customHeight="1" x14ac:dyDescent="0.3">
      <c r="A595" s="13">
        <f t="shared" si="110"/>
        <v>0</v>
      </c>
      <c r="B595" s="120">
        <f t="shared" si="111"/>
        <v>1</v>
      </c>
      <c r="C595" s="55" t="str">
        <f t="shared" si="106"/>
        <v>2015.11.30</v>
      </c>
      <c r="D595" s="47" t="str">
        <f>IF(ISBLANK(J595),"",IF(ISBLANK(E592),"08:30 AM","09:30 AM"))</f>
        <v>08:30 AM</v>
      </c>
      <c r="E595" s="172"/>
      <c r="F595" s="177" t="str">
        <f t="shared" ca="1" si="112"/>
        <v>남한과 북한의 국어사연구에 대한 고찰: 2015.11.30.(월) 게시예정</v>
      </c>
      <c r="G595" s="26">
        <f t="shared" si="116"/>
        <v>588</v>
      </c>
      <c r="H595" s="29">
        <f t="shared" si="109"/>
        <v>4</v>
      </c>
      <c r="I595" s="18">
        <f t="shared" si="108"/>
        <v>42338</v>
      </c>
      <c r="J595" s="23" t="s">
        <v>2607</v>
      </c>
      <c r="K595" s="23" t="s">
        <v>2608</v>
      </c>
      <c r="L595" s="32"/>
      <c r="M595" s="20"/>
      <c r="N595" s="5"/>
      <c r="O595" s="5"/>
      <c r="P595" s="5"/>
      <c r="Q595" s="5"/>
      <c r="R595" s="5"/>
      <c r="S595" s="5"/>
      <c r="T595" s="5" t="s">
        <v>2610</v>
      </c>
      <c r="U595" s="34"/>
      <c r="V595" s="20"/>
      <c r="W595" s="34"/>
      <c r="X595" s="20"/>
      <c r="Y595" s="5"/>
      <c r="Z595" s="5"/>
      <c r="AA595" s="5"/>
      <c r="AB595" s="5"/>
      <c r="AC595" s="34"/>
      <c r="AD595" s="34"/>
      <c r="AE595" s="152" t="str">
        <f t="shared" si="117"/>
        <v/>
      </c>
      <c r="AF595" s="53" t="str">
        <f t="shared" ca="1" si="113"/>
        <v>X</v>
      </c>
      <c r="AG595" s="56" t="str">
        <f t="shared" si="114"/>
        <v>미확인</v>
      </c>
      <c r="AH595" s="55"/>
      <c r="AI595" s="39"/>
      <c r="AJ595" s="61"/>
      <c r="AK595" s="181"/>
      <c r="AL595" s="55" t="str">
        <f t="shared" si="115"/>
        <v>O</v>
      </c>
      <c r="AM595" s="47"/>
      <c r="AN595" s="47"/>
      <c r="AO595" s="47"/>
      <c r="AP595" s="44"/>
    </row>
    <row r="596" spans="1:42" ht="18" customHeight="1" x14ac:dyDescent="0.3">
      <c r="A596" s="13">
        <f t="shared" si="83"/>
        <v>0</v>
      </c>
      <c r="B596" s="120">
        <f t="shared" si="111"/>
        <v>1</v>
      </c>
      <c r="C596" s="55" t="str">
        <f t="shared" si="106"/>
        <v>2015.12.01</v>
      </c>
      <c r="D596" s="47" t="str">
        <f>IF(ISBLANK(J596),"",IF(ISBLANK(E596),"07:00 AM","08:00 AM"))</f>
        <v>07:00 AM</v>
      </c>
      <c r="E596" s="172"/>
      <c r="F596" s="177" t="str">
        <f t="shared" ca="1" si="112"/>
        <v>남한·북한 국어의 통일: 2015.12.01.(화) 게시예정</v>
      </c>
      <c r="G596" s="26">
        <f t="shared" si="116"/>
        <v>589</v>
      </c>
      <c r="H596" s="29">
        <f t="shared" si="109"/>
        <v>1</v>
      </c>
      <c r="I596" s="18">
        <f>I595+1</f>
        <v>42339</v>
      </c>
      <c r="J596" s="23" t="s">
        <v>2611</v>
      </c>
      <c r="K596" s="23" t="str">
        <f t="shared" si="118"/>
        <v>남한·북한 국어의 통일.hwp</v>
      </c>
      <c r="L596" s="32"/>
      <c r="M596" s="20"/>
      <c r="N596" s="5"/>
      <c r="O596" s="5"/>
      <c r="P596" s="5"/>
      <c r="Q596" s="5"/>
      <c r="R596" s="5"/>
      <c r="S596" s="5"/>
      <c r="T596" s="5"/>
      <c r="U596" s="34"/>
      <c r="V596" s="20"/>
      <c r="W596" s="34"/>
      <c r="X596" s="20"/>
      <c r="Y596" s="5"/>
      <c r="Z596" s="5"/>
      <c r="AA596" s="5"/>
      <c r="AB596" s="5"/>
      <c r="AC596" s="34"/>
      <c r="AD596" s="34"/>
      <c r="AE596" s="152" t="str">
        <f t="shared" si="117"/>
        <v/>
      </c>
      <c r="AF596" s="53" t="str">
        <f t="shared" ca="1" si="113"/>
        <v>X</v>
      </c>
      <c r="AG596" s="56" t="str">
        <f t="shared" si="114"/>
        <v>지은이 찾을 수 없음</v>
      </c>
      <c r="AH596" s="55"/>
      <c r="AI596" s="39"/>
      <c r="AJ596" s="61"/>
      <c r="AK596" s="181"/>
      <c r="AL596" s="55" t="str">
        <f t="shared" si="115"/>
        <v>O</v>
      </c>
      <c r="AM596" s="47"/>
      <c r="AN596" s="47"/>
      <c r="AO596" s="47"/>
      <c r="AP596" s="44"/>
    </row>
    <row r="597" spans="1:42" ht="18" customHeight="1" x14ac:dyDescent="0.3">
      <c r="A597" s="13">
        <f t="shared" si="83"/>
        <v>0</v>
      </c>
      <c r="B597" s="120">
        <f t="shared" si="111"/>
        <v>1</v>
      </c>
      <c r="C597" s="55" t="str">
        <f t="shared" ref="C597:C660" si="119">IF(ISBLANK(J597),"",TEXT(I597,"YYYY.MM.DD"))</f>
        <v>2015.12.01</v>
      </c>
      <c r="D597" s="47" t="str">
        <f>IF(ISBLANK(J597),"",IF(ISBLANK(E596),"07:30 AM","08:30 AM"))</f>
        <v>07:30 AM</v>
      </c>
      <c r="E597" s="172"/>
      <c r="F597" s="177" t="str">
        <f t="shared" ca="1" si="112"/>
        <v>15세기 국어 '-으니'의 용법과 기원: 2015.12.01.(화) 게시예정</v>
      </c>
      <c r="G597" s="26">
        <f t="shared" si="116"/>
        <v>590</v>
      </c>
      <c r="H597" s="29">
        <f t="shared" si="109"/>
        <v>2</v>
      </c>
      <c r="I597" s="18">
        <f t="shared" si="108"/>
        <v>42339</v>
      </c>
      <c r="J597" s="23" t="s">
        <v>2613</v>
      </c>
      <c r="K597" s="23" t="s">
        <v>2612</v>
      </c>
      <c r="L597" s="32"/>
      <c r="M597" s="20"/>
      <c r="N597" s="5"/>
      <c r="O597" s="5"/>
      <c r="P597" s="5"/>
      <c r="Q597" s="5"/>
      <c r="R597" s="5"/>
      <c r="S597" s="5"/>
      <c r="T597" s="5"/>
      <c r="U597" s="34"/>
      <c r="V597" s="20"/>
      <c r="W597" s="34"/>
      <c r="X597" s="20"/>
      <c r="Y597" s="5"/>
      <c r="Z597" s="5"/>
      <c r="AA597" s="5"/>
      <c r="AB597" s="5"/>
      <c r="AC597" s="34" t="s">
        <v>2615</v>
      </c>
      <c r="AD597" s="34"/>
      <c r="AE597" s="152" t="str">
        <f t="shared" si="117"/>
        <v/>
      </c>
      <c r="AF597" s="53" t="str">
        <f t="shared" ca="1" si="113"/>
        <v>X</v>
      </c>
      <c r="AG597" s="56" t="str">
        <f t="shared" si="114"/>
        <v>미확인</v>
      </c>
      <c r="AH597" s="55"/>
      <c r="AI597" s="39"/>
      <c r="AJ597" s="61"/>
      <c r="AK597" s="181"/>
      <c r="AL597" s="55" t="str">
        <f t="shared" si="115"/>
        <v>O</v>
      </c>
      <c r="AM597" s="47"/>
      <c r="AN597" s="47"/>
      <c r="AO597" s="47"/>
      <c r="AP597" s="44"/>
    </row>
    <row r="598" spans="1:42" ht="18" customHeight="1" x14ac:dyDescent="0.3">
      <c r="A598" s="13">
        <f t="shared" si="83"/>
        <v>0</v>
      </c>
      <c r="B598" s="120">
        <f t="shared" si="111"/>
        <v>1</v>
      </c>
      <c r="C598" s="55" t="str">
        <f t="shared" si="119"/>
        <v>2015.12.01</v>
      </c>
      <c r="D598" s="47" t="str">
        <f>IF(ISBLANK(J598),"",IF(ISBLANK(E596),"08:00 AM","09:00 AM"))</f>
        <v>08:00 AM</v>
      </c>
      <c r="E598" s="172"/>
      <c r="F598" s="177" t="str">
        <f t="shared" ca="1" si="112"/>
        <v>13세기 중엽의 국어 자료: 2015.12.01.(화) 게시예정</v>
      </c>
      <c r="G598" s="26">
        <f t="shared" si="116"/>
        <v>591</v>
      </c>
      <c r="H598" s="29">
        <f t="shared" ref="H598:H658" si="120">IF(ISBLANK(J598),"",IF(AND(I597&lt;&gt;I598),1,H597+1))</f>
        <v>3</v>
      </c>
      <c r="I598" s="18">
        <f t="shared" si="108"/>
        <v>42339</v>
      </c>
      <c r="J598" s="23" t="s">
        <v>2616</v>
      </c>
      <c r="K598" s="23" t="str">
        <f t="shared" si="118"/>
        <v>13세기 중엽의 국어 자료.hwp</v>
      </c>
      <c r="L598" s="32"/>
      <c r="M598" s="20"/>
      <c r="N598" s="5"/>
      <c r="O598" s="5"/>
      <c r="P598" s="5"/>
      <c r="Q598" s="5"/>
      <c r="R598" s="5"/>
      <c r="S598" s="5"/>
      <c r="T598" s="5"/>
      <c r="U598" s="34" t="s">
        <v>2617</v>
      </c>
      <c r="V598" s="20"/>
      <c r="W598" s="34"/>
      <c r="X598" s="20"/>
      <c r="Y598" s="5"/>
      <c r="Z598" s="5"/>
      <c r="AA598" s="5"/>
      <c r="AB598" s="5"/>
      <c r="AC598" s="34"/>
      <c r="AD598" s="34"/>
      <c r="AE598" s="152" t="str">
        <f t="shared" si="117"/>
        <v/>
      </c>
      <c r="AF598" s="53" t="str">
        <f t="shared" ca="1" si="113"/>
        <v>X</v>
      </c>
      <c r="AG598" s="56" t="str">
        <f t="shared" si="114"/>
        <v>미확인</v>
      </c>
      <c r="AH598" s="55"/>
      <c r="AI598" s="39"/>
      <c r="AJ598" s="61"/>
      <c r="AK598" s="181"/>
      <c r="AL598" s="55" t="str">
        <f t="shared" si="115"/>
        <v>O</v>
      </c>
      <c r="AM598" s="47"/>
      <c r="AN598" s="47"/>
      <c r="AO598" s="47"/>
      <c r="AP598" s="44"/>
    </row>
    <row r="599" spans="1:42" ht="18" customHeight="1" x14ac:dyDescent="0.3">
      <c r="A599" s="13">
        <f t="shared" ref="A599:A640" si="121">IF(ISBLANK(J599),"",0)</f>
        <v>0</v>
      </c>
      <c r="B599" s="120">
        <f t="shared" si="111"/>
        <v>1</v>
      </c>
      <c r="C599" s="55" t="str">
        <f t="shared" si="119"/>
        <v>2015.12.02</v>
      </c>
      <c r="D599" s="47" t="str">
        <f>IF(ISBLANK(J599),"",IF(ISBLANK(E599),"07:00 AM","08:00 AM"))</f>
        <v>07:00 AM</v>
      </c>
      <c r="E599" s="172"/>
      <c r="F599" s="177" t="str">
        <f t="shared" ca="1" si="112"/>
        <v>남북한의 중·고등학교 국어 교과서에 쓰인 언어 비교 분석 연구: 2015.12.02.(수) 게시예정</v>
      </c>
      <c r="G599" s="26">
        <f t="shared" si="116"/>
        <v>592</v>
      </c>
      <c r="H599" s="29">
        <f t="shared" si="120"/>
        <v>1</v>
      </c>
      <c r="I599" s="18">
        <v>42340</v>
      </c>
      <c r="J599" s="23" t="s">
        <v>2618</v>
      </c>
      <c r="K599" s="23" t="str">
        <f t="shared" si="118"/>
        <v>남북한의 중·고등학교 국어 교과서에 쓰인 언어 비교 분석 연구.hwp</v>
      </c>
      <c r="L599" s="32"/>
      <c r="M599" s="20"/>
      <c r="N599" s="5"/>
      <c r="O599" s="5"/>
      <c r="P599" s="5"/>
      <c r="Q599" s="5"/>
      <c r="R599" s="5"/>
      <c r="S599" s="5"/>
      <c r="T599" s="5"/>
      <c r="U599" s="34" t="s">
        <v>2604</v>
      </c>
      <c r="V599" s="20"/>
      <c r="W599" s="34"/>
      <c r="X599" s="20"/>
      <c r="Y599" s="5"/>
      <c r="Z599" s="5"/>
      <c r="AA599" s="5"/>
      <c r="AB599" s="5"/>
      <c r="AC599" s="34"/>
      <c r="AD599" s="34"/>
      <c r="AE599" s="152" t="str">
        <f t="shared" si="117"/>
        <v/>
      </c>
      <c r="AF599" s="53" t="str">
        <f t="shared" ca="1" si="113"/>
        <v>X</v>
      </c>
      <c r="AG599" s="56">
        <v>42230</v>
      </c>
      <c r="AH599" s="55" t="s">
        <v>2980</v>
      </c>
      <c r="AI599" s="39"/>
      <c r="AJ599" s="61"/>
      <c r="AK599" s="181"/>
      <c r="AL599" s="55" t="str">
        <f t="shared" si="115"/>
        <v>O</v>
      </c>
      <c r="AM599" s="47"/>
      <c r="AN599" s="47"/>
      <c r="AO599" s="47"/>
      <c r="AP599" s="44"/>
    </row>
    <row r="600" spans="1:42" ht="18" customHeight="1" x14ac:dyDescent="0.3">
      <c r="A600" s="13">
        <f t="shared" si="121"/>
        <v>0</v>
      </c>
      <c r="B600" s="120">
        <f t="shared" si="111"/>
        <v>1</v>
      </c>
      <c r="C600" s="55" t="str">
        <f t="shared" si="119"/>
        <v>2015.12.02</v>
      </c>
      <c r="D600" s="47" t="str">
        <f>IF(ISBLANK(J600),"",IF(ISBLANK(E599),"07:30 AM","08:30 AM"))</f>
        <v>07:30 AM</v>
      </c>
      <c r="E600" s="172"/>
      <c r="F600" s="177" t="str">
        <f t="shared" ca="1" si="112"/>
        <v>남북한의 언어이질화와 그 극복 방안에 대하여: 2015.12.02.(수) 게시예정</v>
      </c>
      <c r="G600" s="26">
        <f t="shared" si="116"/>
        <v>593</v>
      </c>
      <c r="H600" s="29">
        <f t="shared" si="120"/>
        <v>2</v>
      </c>
      <c r="I600" s="18">
        <v>42340</v>
      </c>
      <c r="J600" s="23" t="s">
        <v>2622</v>
      </c>
      <c r="K600" s="23" t="str">
        <f t="shared" si="118"/>
        <v>남북한의 언어이질화와 그 극복 방안에 대하여.hwp</v>
      </c>
      <c r="L600" s="32"/>
      <c r="M600" s="20"/>
      <c r="N600" s="5"/>
      <c r="O600" s="5"/>
      <c r="P600" s="5"/>
      <c r="Q600" s="5"/>
      <c r="R600" s="5" t="s">
        <v>2623</v>
      </c>
      <c r="S600" s="5"/>
      <c r="T600" s="5"/>
      <c r="U600" s="34"/>
      <c r="V600" s="20"/>
      <c r="W600" s="34"/>
      <c r="X600" s="20"/>
      <c r="Y600" s="5"/>
      <c r="Z600" s="5"/>
      <c r="AA600" s="5"/>
      <c r="AB600" s="5"/>
      <c r="AC600" s="34"/>
      <c r="AD600" s="34"/>
      <c r="AE600" s="152" t="str">
        <f t="shared" si="117"/>
        <v/>
      </c>
      <c r="AF600" s="53" t="str">
        <f t="shared" ca="1" si="113"/>
        <v>X</v>
      </c>
      <c r="AG600" s="56" t="str">
        <f t="shared" si="114"/>
        <v>미확인</v>
      </c>
      <c r="AH600" s="55"/>
      <c r="AI600" s="39"/>
      <c r="AJ600" s="61"/>
      <c r="AK600" s="181"/>
      <c r="AL600" s="55" t="str">
        <f t="shared" si="115"/>
        <v>O</v>
      </c>
      <c r="AM600" s="47"/>
      <c r="AN600" s="47"/>
      <c r="AO600" s="47"/>
      <c r="AP600" s="44"/>
    </row>
    <row r="601" spans="1:42" ht="18" customHeight="1" x14ac:dyDescent="0.3">
      <c r="A601" s="13">
        <f t="shared" si="121"/>
        <v>0</v>
      </c>
      <c r="B601" s="120">
        <f t="shared" si="111"/>
        <v>1</v>
      </c>
      <c r="C601" s="55" t="str">
        <f t="shared" si="119"/>
        <v>2015.12.02</v>
      </c>
      <c r="D601" s="47" t="str">
        <f>IF(ISBLANK(J601),"",IF(ISBLANK(E599),"08:00 AM","09:00 AM"))</f>
        <v>08:00 AM</v>
      </c>
      <c r="E601" s="172"/>
      <c r="F601" s="177" t="str">
        <f t="shared" ca="1" si="112"/>
        <v>「대명률직해」 이두의 종결어미에 대한 고찰: 2015.12.02.(수) 게시예정</v>
      </c>
      <c r="G601" s="26">
        <f t="shared" si="116"/>
        <v>594</v>
      </c>
      <c r="H601" s="29">
        <f t="shared" si="120"/>
        <v>3</v>
      </c>
      <c r="I601" s="18">
        <v>42340</v>
      </c>
      <c r="J601" s="23" t="s">
        <v>2619</v>
      </c>
      <c r="K601" s="23" t="str">
        <f t="shared" si="118"/>
        <v>「대명률직해」 이두의 종결어미에 대한 고찰.hwp</v>
      </c>
      <c r="L601" s="32" t="s">
        <v>2621</v>
      </c>
      <c r="M601" s="20"/>
      <c r="N601" s="5"/>
      <c r="O601" s="5"/>
      <c r="P601" s="5"/>
      <c r="Q601" s="5"/>
      <c r="R601" s="5"/>
      <c r="S601" s="5"/>
      <c r="T601" s="5"/>
      <c r="U601" s="34"/>
      <c r="V601" s="20"/>
      <c r="W601" s="34"/>
      <c r="X601" s="20"/>
      <c r="Y601" s="5"/>
      <c r="Z601" s="5"/>
      <c r="AA601" s="5"/>
      <c r="AB601" s="5"/>
      <c r="AC601" s="34"/>
      <c r="AD601" s="34"/>
      <c r="AE601" s="152" t="str">
        <f t="shared" si="117"/>
        <v/>
      </c>
      <c r="AF601" s="53" t="str">
        <f t="shared" ca="1" si="113"/>
        <v>X</v>
      </c>
      <c r="AG601" s="56" t="str">
        <f t="shared" si="114"/>
        <v>미확인</v>
      </c>
      <c r="AH601" s="55"/>
      <c r="AI601" s="39"/>
      <c r="AJ601" s="61"/>
      <c r="AK601" s="181"/>
      <c r="AL601" s="55" t="str">
        <f t="shared" si="115"/>
        <v>O</v>
      </c>
      <c r="AM601" s="47"/>
      <c r="AN601" s="47"/>
      <c r="AO601" s="47"/>
      <c r="AP601" s="44"/>
    </row>
    <row r="602" spans="1:42" ht="18" customHeight="1" x14ac:dyDescent="0.3">
      <c r="A602" s="13">
        <f t="shared" si="121"/>
        <v>0</v>
      </c>
      <c r="B602" s="120">
        <f t="shared" si="111"/>
        <v>1</v>
      </c>
      <c r="C602" s="55" t="str">
        <f t="shared" si="119"/>
        <v>2015.12.03</v>
      </c>
      <c r="D602" s="47" t="str">
        <f>IF(ISBLANK(J602),"",IF(ISBLANK(E602),"07:00 AM","08:00 AM"))</f>
        <v>08:00 AM</v>
      </c>
      <c r="E602" s="172">
        <v>1</v>
      </c>
      <c r="F602" s="177" t="str">
        <f t="shared" ca="1" si="112"/>
        <v>남북한의 언어차이: 2015.12.03.(목) 게시예정</v>
      </c>
      <c r="G602" s="26">
        <f t="shared" si="116"/>
        <v>595</v>
      </c>
      <c r="H602" s="29">
        <f t="shared" si="120"/>
        <v>1</v>
      </c>
      <c r="I602" s="18">
        <v>42341</v>
      </c>
      <c r="J602" s="23" t="s">
        <v>2624</v>
      </c>
      <c r="K602" s="23" t="str">
        <f t="shared" si="118"/>
        <v>남북한의 언어차이.hwp</v>
      </c>
      <c r="L602" s="32"/>
      <c r="M602" s="20"/>
      <c r="N602" s="5"/>
      <c r="O602" s="5"/>
      <c r="P602" s="5"/>
      <c r="Q602" s="5"/>
      <c r="R602" s="5"/>
      <c r="S602" s="5"/>
      <c r="T602" s="5"/>
      <c r="U602" s="34" t="s">
        <v>2625</v>
      </c>
      <c r="V602" s="20"/>
      <c r="W602" s="34"/>
      <c r="X602" s="20"/>
      <c r="Y602" s="5"/>
      <c r="Z602" s="5"/>
      <c r="AA602" s="5"/>
      <c r="AB602" s="5"/>
      <c r="AC602" s="34"/>
      <c r="AD602" s="34"/>
      <c r="AE602" s="152" t="str">
        <f t="shared" si="117"/>
        <v/>
      </c>
      <c r="AF602" s="53" t="str">
        <f t="shared" ca="1" si="113"/>
        <v>X</v>
      </c>
      <c r="AG602" s="56" t="str">
        <f t="shared" si="114"/>
        <v>미확인</v>
      </c>
      <c r="AH602" s="55"/>
      <c r="AI602" s="39"/>
      <c r="AJ602" s="61"/>
      <c r="AK602" s="181"/>
      <c r="AL602" s="55" t="str">
        <f t="shared" si="115"/>
        <v>O</v>
      </c>
      <c r="AM602" s="47"/>
      <c r="AN602" s="47"/>
      <c r="AO602" s="47"/>
      <c r="AP602" s="44"/>
    </row>
    <row r="603" spans="1:42" ht="18" customHeight="1" x14ac:dyDescent="0.3">
      <c r="A603" s="13">
        <f t="shared" si="121"/>
        <v>0</v>
      </c>
      <c r="B603" s="120">
        <f t="shared" si="111"/>
        <v>1</v>
      </c>
      <c r="C603" s="55" t="str">
        <f t="shared" si="119"/>
        <v>2015.12.03</v>
      </c>
      <c r="D603" s="47" t="str">
        <f>IF(ISBLANK(J603),"",IF(ISBLANK(E602),"07:30 AM","08:30 AM"))</f>
        <v>08:30 AM</v>
      </c>
      <c r="E603" s="172"/>
      <c r="F603" s="177" t="str">
        <f t="shared" ca="1" si="112"/>
        <v>남북한 정상에 대한 언론의 경어법 사용 분석: 2015.12.03.(목) 게시예정</v>
      </c>
      <c r="G603" s="26">
        <f t="shared" si="116"/>
        <v>596</v>
      </c>
      <c r="H603" s="29">
        <f t="shared" si="120"/>
        <v>2</v>
      </c>
      <c r="I603" s="18">
        <v>42341</v>
      </c>
      <c r="J603" s="23" t="s">
        <v>2626</v>
      </c>
      <c r="K603" s="23" t="str">
        <f t="shared" si="118"/>
        <v>남북한 정상에 대한 언론의 경어법 사용 분석.hwp</v>
      </c>
      <c r="L603" s="32"/>
      <c r="M603" s="20"/>
      <c r="N603" s="5"/>
      <c r="O603" s="5"/>
      <c r="P603" s="5"/>
      <c r="Q603" s="5"/>
      <c r="R603" s="5"/>
      <c r="S603" s="5"/>
      <c r="T603" s="5"/>
      <c r="U603" s="34" t="s">
        <v>2628</v>
      </c>
      <c r="V603" s="20"/>
      <c r="W603" s="34"/>
      <c r="X603" s="20"/>
      <c r="Y603" s="5"/>
      <c r="Z603" s="5"/>
      <c r="AA603" s="5"/>
      <c r="AB603" s="5"/>
      <c r="AC603" s="34"/>
      <c r="AD603" s="34"/>
      <c r="AE603" s="152" t="str">
        <f t="shared" si="117"/>
        <v/>
      </c>
      <c r="AF603" s="53" t="str">
        <f t="shared" ca="1" si="113"/>
        <v>X</v>
      </c>
      <c r="AG603" s="56" t="str">
        <f t="shared" si="114"/>
        <v>미확인</v>
      </c>
      <c r="AH603" s="55"/>
      <c r="AI603" s="39"/>
      <c r="AJ603" s="61"/>
      <c r="AK603" s="181"/>
      <c r="AL603" s="55" t="str">
        <f t="shared" si="115"/>
        <v>O</v>
      </c>
      <c r="AM603" s="47"/>
      <c r="AN603" s="47"/>
      <c r="AO603" s="47"/>
      <c r="AP603" s="44"/>
    </row>
    <row r="604" spans="1:42" ht="18" customHeight="1" x14ac:dyDescent="0.3">
      <c r="A604" s="13">
        <f t="shared" si="121"/>
        <v>0</v>
      </c>
      <c r="B604" s="120">
        <f t="shared" si="111"/>
        <v>1</v>
      </c>
      <c r="C604" s="55" t="str">
        <f t="shared" si="119"/>
        <v>2015.12.03</v>
      </c>
      <c r="D604" s="47" t="str">
        <f>IF(ISBLANK(J604),"",IF(ISBLANK(E602),"08:00 AM","09:00 AM"))</f>
        <v>09:00 AM</v>
      </c>
      <c r="E604" s="172"/>
      <c r="F604" s="177" t="str">
        <f t="shared" ca="1" si="112"/>
        <v>근대 국어의 문체: 2015.12.03.(목) 게시예정</v>
      </c>
      <c r="G604" s="26">
        <f t="shared" si="116"/>
        <v>597</v>
      </c>
      <c r="H604" s="29">
        <f t="shared" si="120"/>
        <v>3</v>
      </c>
      <c r="I604" s="18">
        <v>42341</v>
      </c>
      <c r="J604" s="23" t="s">
        <v>2629</v>
      </c>
      <c r="K604" s="23" t="str">
        <f t="shared" si="118"/>
        <v>근대 국어의 문체.hwp</v>
      </c>
      <c r="L604" s="32"/>
      <c r="M604" s="20"/>
      <c r="N604" s="5"/>
      <c r="O604" s="5"/>
      <c r="P604" s="5"/>
      <c r="Q604" s="5" t="s">
        <v>2630</v>
      </c>
      <c r="R604" s="5"/>
      <c r="S604" s="5"/>
      <c r="T604" s="5"/>
      <c r="U604" s="34"/>
      <c r="V604" s="20"/>
      <c r="W604" s="34"/>
      <c r="X604" s="20"/>
      <c r="Y604" s="5"/>
      <c r="Z604" s="5"/>
      <c r="AA604" s="5"/>
      <c r="AB604" s="5"/>
      <c r="AC604" s="34"/>
      <c r="AD604" s="34"/>
      <c r="AE604" s="152" t="str">
        <f t="shared" si="117"/>
        <v/>
      </c>
      <c r="AF604" s="53" t="str">
        <f t="shared" ca="1" si="113"/>
        <v>X</v>
      </c>
      <c r="AG604" s="56">
        <v>42230</v>
      </c>
      <c r="AH604" s="55" t="s">
        <v>2990</v>
      </c>
      <c r="AI604" s="39"/>
      <c r="AJ604" s="61"/>
      <c r="AK604" s="181"/>
      <c r="AL604" s="55" t="str">
        <f t="shared" si="115"/>
        <v>O</v>
      </c>
      <c r="AM604" s="47"/>
      <c r="AN604" s="47"/>
      <c r="AO604" s="47"/>
      <c r="AP604" s="44"/>
    </row>
    <row r="605" spans="1:42" ht="18" customHeight="1" x14ac:dyDescent="0.3">
      <c r="A605" s="13">
        <f t="shared" si="121"/>
        <v>0</v>
      </c>
      <c r="B605" s="120">
        <f t="shared" si="111"/>
        <v>1</v>
      </c>
      <c r="C605" s="55" t="str">
        <f t="shared" si="119"/>
        <v>2015.12.04</v>
      </c>
      <c r="D605" s="47" t="str">
        <f>IF(ISBLANK(J605),"",IF(ISBLANK(E605),"07:00 AM","08:00 AM"))</f>
        <v>07:00 AM</v>
      </c>
      <c r="E605" s="172"/>
      <c r="F605" s="177" t="str">
        <f t="shared" ca="1" si="112"/>
        <v>'남북한 언어'의 비교 연구: 2015.12.04.(금) 게시예정</v>
      </c>
      <c r="G605" s="26">
        <f t="shared" si="116"/>
        <v>598</v>
      </c>
      <c r="H605" s="29">
        <f t="shared" si="120"/>
        <v>1</v>
      </c>
      <c r="I605" s="132">
        <v>42342</v>
      </c>
      <c r="J605" s="24" t="s">
        <v>2633</v>
      </c>
      <c r="K605" s="23" t="str">
        <f t="shared" si="118"/>
        <v>'남북한 언어'의 비교 연구.hwp</v>
      </c>
      <c r="L605" s="32" t="s">
        <v>2632</v>
      </c>
      <c r="M605" s="20"/>
      <c r="N605" s="5"/>
      <c r="O605" s="5"/>
      <c r="P605" s="5"/>
      <c r="Q605" s="5"/>
      <c r="R605" s="5"/>
      <c r="S605" s="5"/>
      <c r="T605" s="5"/>
      <c r="U605" s="34"/>
      <c r="V605" s="20"/>
      <c r="W605" s="34"/>
      <c r="X605" s="20"/>
      <c r="Y605" s="5"/>
      <c r="Z605" s="5"/>
      <c r="AA605" s="5"/>
      <c r="AB605" s="5"/>
      <c r="AC605" s="34"/>
      <c r="AD605" s="34"/>
      <c r="AE605" s="152" t="str">
        <f t="shared" si="117"/>
        <v/>
      </c>
      <c r="AF605" s="53" t="str">
        <f t="shared" ca="1" si="113"/>
        <v>X</v>
      </c>
      <c r="AG605" s="56" t="str">
        <f t="shared" si="114"/>
        <v>미확인</v>
      </c>
      <c r="AH605" s="55"/>
      <c r="AI605" s="39"/>
      <c r="AJ605" s="61"/>
      <c r="AK605" s="181"/>
      <c r="AL605" s="55" t="str">
        <f t="shared" si="115"/>
        <v>O</v>
      </c>
      <c r="AM605" s="47"/>
      <c r="AN605" s="47"/>
      <c r="AO605" s="47"/>
      <c r="AP605" s="44"/>
    </row>
    <row r="606" spans="1:42" ht="18" customHeight="1" x14ac:dyDescent="0.3">
      <c r="A606" s="13">
        <f t="shared" si="121"/>
        <v>0</v>
      </c>
      <c r="B606" s="120">
        <f t="shared" si="111"/>
        <v>1</v>
      </c>
      <c r="C606" s="55" t="str">
        <f t="shared" si="119"/>
        <v>2015.12.04</v>
      </c>
      <c r="D606" s="47" t="str">
        <f>IF(ISBLANK(J606),"",IF(ISBLANK(E605),"07:30 AM","08:30 AM"))</f>
        <v>07:30 AM</v>
      </c>
      <c r="E606" s="172"/>
      <c r="F606" s="177" t="str">
        <f t="shared" ca="1" si="112"/>
        <v>남북한 언어 비교: 2015.12.04.(금) 게시예정</v>
      </c>
      <c r="G606" s="26">
        <f t="shared" si="116"/>
        <v>599</v>
      </c>
      <c r="H606" s="29">
        <f t="shared" si="120"/>
        <v>2</v>
      </c>
      <c r="I606" s="18">
        <v>42342</v>
      </c>
      <c r="J606" s="23" t="s">
        <v>2634</v>
      </c>
      <c r="K606" s="23" t="str">
        <f t="shared" si="118"/>
        <v>남북한 언어 비교.hwp</v>
      </c>
      <c r="L606" s="32"/>
      <c r="M606" s="20"/>
      <c r="N606" s="5"/>
      <c r="O606" s="5"/>
      <c r="P606" s="5"/>
      <c r="Q606" s="5"/>
      <c r="R606" s="5"/>
      <c r="S606" s="5"/>
      <c r="T606" s="5"/>
      <c r="U606" s="34"/>
      <c r="V606" s="20"/>
      <c r="W606" s="34"/>
      <c r="X606" s="20"/>
      <c r="Y606" s="5"/>
      <c r="Z606" s="5"/>
      <c r="AA606" s="5"/>
      <c r="AB606" s="5"/>
      <c r="AC606" s="34"/>
      <c r="AD606" s="34"/>
      <c r="AE606" s="152" t="str">
        <f t="shared" si="117"/>
        <v/>
      </c>
      <c r="AF606" s="53" t="str">
        <f t="shared" ca="1" si="113"/>
        <v>X</v>
      </c>
      <c r="AG606" s="56" t="str">
        <f t="shared" si="114"/>
        <v>지은이 찾을 수 없음</v>
      </c>
      <c r="AH606" s="55"/>
      <c r="AI606" s="39"/>
      <c r="AJ606" s="61"/>
      <c r="AK606" s="181"/>
      <c r="AL606" s="55" t="str">
        <f t="shared" si="115"/>
        <v>O</v>
      </c>
      <c r="AM606" s="47"/>
      <c r="AN606" s="47"/>
      <c r="AO606" s="47"/>
      <c r="AP606" s="44"/>
    </row>
    <row r="607" spans="1:42" ht="18" customHeight="1" x14ac:dyDescent="0.3">
      <c r="A607" s="13">
        <f t="shared" si="121"/>
        <v>0</v>
      </c>
      <c r="B607" s="120">
        <f t="shared" si="111"/>
        <v>1</v>
      </c>
      <c r="C607" s="55" t="str">
        <f t="shared" si="119"/>
        <v>2015.12.04</v>
      </c>
      <c r="D607" s="47" t="str">
        <f>IF(ISBLANK(J607),"",IF(ISBLANK(E605),"08:00 AM","09:00 AM"))</f>
        <v>08:00 AM</v>
      </c>
      <c r="E607" s="172"/>
      <c r="F607" s="177" t="str">
        <f t="shared" ca="1" si="112"/>
        <v>남·북한 언어관과 통일시대 남북어 수용에 대한 고찰: 2015.12.04.(금) 게시예정</v>
      </c>
      <c r="G607" s="26">
        <f t="shared" si="116"/>
        <v>600</v>
      </c>
      <c r="H607" s="29">
        <f t="shared" si="120"/>
        <v>3</v>
      </c>
      <c r="I607" s="18">
        <v>42342</v>
      </c>
      <c r="J607" s="23" t="s">
        <v>2635</v>
      </c>
      <c r="K607" s="23" t="str">
        <f t="shared" si="118"/>
        <v>남·북한 언어관과 통일시대 남북어 수용에 대한 고찰.hwp</v>
      </c>
      <c r="L607" s="32"/>
      <c r="M607" s="20"/>
      <c r="N607" s="5"/>
      <c r="O607" s="5"/>
      <c r="P607" s="5"/>
      <c r="Q607" s="5"/>
      <c r="R607" s="5"/>
      <c r="S607" s="5"/>
      <c r="T607" s="5"/>
      <c r="U607" s="34" t="s">
        <v>2637</v>
      </c>
      <c r="V607" s="20"/>
      <c r="W607" s="34"/>
      <c r="X607" s="20"/>
      <c r="Y607" s="5"/>
      <c r="Z607" s="5"/>
      <c r="AA607" s="5"/>
      <c r="AB607" s="5"/>
      <c r="AC607" s="34"/>
      <c r="AD607" s="34"/>
      <c r="AE607" s="152" t="str">
        <f t="shared" si="117"/>
        <v/>
      </c>
      <c r="AF607" s="53" t="str">
        <f t="shared" ca="1" si="113"/>
        <v>X</v>
      </c>
      <c r="AG607" s="56" t="str">
        <f t="shared" si="114"/>
        <v>미확인</v>
      </c>
      <c r="AH607" s="55"/>
      <c r="AI607" s="39"/>
      <c r="AJ607" s="61"/>
      <c r="AK607" s="181"/>
      <c r="AL607" s="55" t="str">
        <f t="shared" si="115"/>
        <v>O</v>
      </c>
      <c r="AM607" s="47"/>
      <c r="AN607" s="47"/>
      <c r="AO607" s="47"/>
      <c r="AP607" s="44"/>
    </row>
    <row r="608" spans="1:42" ht="18" customHeight="1" x14ac:dyDescent="0.3">
      <c r="A608" s="13">
        <f t="shared" si="121"/>
        <v>0</v>
      </c>
      <c r="B608" s="120">
        <f t="shared" si="111"/>
        <v>1</v>
      </c>
      <c r="C608" s="55" t="str">
        <f t="shared" si="119"/>
        <v>2015.12.05</v>
      </c>
      <c r="D608" s="47" t="str">
        <f>IF(ISBLANK(J608),"",IF(ISBLANK(E608),"07:00 AM","08:00 AM"))</f>
        <v>07:00 AM</v>
      </c>
      <c r="E608" s="172"/>
      <c r="F608" s="177" t="str">
        <f t="shared" ca="1" si="112"/>
        <v>남북한 언어 문제 토론회[발표 요지. 한글 학회](2000.12.18): 2015.12.05.(토) 게시예정</v>
      </c>
      <c r="G608" s="26">
        <f t="shared" si="116"/>
        <v>601</v>
      </c>
      <c r="H608" s="29">
        <f t="shared" si="120"/>
        <v>1</v>
      </c>
      <c r="I608" s="18">
        <v>42343</v>
      </c>
      <c r="J608" s="158" t="s">
        <v>2638</v>
      </c>
      <c r="K608" s="23" t="s">
        <v>2655</v>
      </c>
      <c r="L608" s="32"/>
      <c r="M608" s="20"/>
      <c r="N608" s="5"/>
      <c r="O608" s="5"/>
      <c r="P608" s="5"/>
      <c r="Q608" s="5"/>
      <c r="R608" s="5"/>
      <c r="S608" s="5"/>
      <c r="T608" s="5"/>
      <c r="U608" s="34"/>
      <c r="V608" s="20"/>
      <c r="W608" s="34"/>
      <c r="X608" s="20"/>
      <c r="Y608" s="5"/>
      <c r="Z608" s="5"/>
      <c r="AA608" s="5"/>
      <c r="AB608" s="5"/>
      <c r="AC608" s="34" t="s">
        <v>2322</v>
      </c>
      <c r="AD608" s="34"/>
      <c r="AE608" s="152" t="str">
        <f t="shared" si="117"/>
        <v/>
      </c>
      <c r="AF608" s="53" t="str">
        <f t="shared" ca="1" si="113"/>
        <v>X</v>
      </c>
      <c r="AG608" s="56">
        <v>42230</v>
      </c>
      <c r="AH608" s="55" t="s">
        <v>2808</v>
      </c>
      <c r="AI608" s="39"/>
      <c r="AJ608" s="61"/>
      <c r="AK608" s="181"/>
      <c r="AL608" s="55" t="str">
        <f t="shared" si="115"/>
        <v>O</v>
      </c>
      <c r="AM608" s="47"/>
      <c r="AN608" s="47"/>
      <c r="AO608" s="47"/>
      <c r="AP608" s="44"/>
    </row>
    <row r="609" spans="1:42" ht="18" customHeight="1" x14ac:dyDescent="0.3">
      <c r="A609" s="13">
        <f t="shared" si="121"/>
        <v>0</v>
      </c>
      <c r="B609" s="120">
        <f t="shared" si="111"/>
        <v>1</v>
      </c>
      <c r="C609" s="55" t="str">
        <f t="shared" si="119"/>
        <v>2015.12.05</v>
      </c>
      <c r="D609" s="47" t="str">
        <f>IF(ISBLANK(J609),"",IF(ISBLANK(E608),"07:30 AM","08:30 AM"))</f>
        <v>07:30 AM</v>
      </c>
      <c r="E609" s="172"/>
      <c r="F609" s="177" t="str">
        <f t="shared" ca="1" si="112"/>
        <v>남명집(상): 2015.12.05.(토) 게시예정</v>
      </c>
      <c r="G609" s="26">
        <f t="shared" si="116"/>
        <v>602</v>
      </c>
      <c r="H609" s="29">
        <f t="shared" si="120"/>
        <v>2</v>
      </c>
      <c r="I609" s="18">
        <v>42343</v>
      </c>
      <c r="J609" s="23" t="s">
        <v>2639</v>
      </c>
      <c r="K609" s="23" t="str">
        <f t="shared" si="118"/>
        <v>남명집(상).hwp</v>
      </c>
      <c r="L609" s="32"/>
      <c r="M609" s="20"/>
      <c r="N609" s="5"/>
      <c r="O609" s="5"/>
      <c r="P609" s="5"/>
      <c r="Q609" s="5"/>
      <c r="R609" s="5"/>
      <c r="S609" s="5"/>
      <c r="T609" s="5"/>
      <c r="U609" s="34"/>
      <c r="V609" s="20"/>
      <c r="W609" s="34"/>
      <c r="X609" s="20"/>
      <c r="Y609" s="5"/>
      <c r="Z609" s="5"/>
      <c r="AA609" s="5"/>
      <c r="AB609" s="5"/>
      <c r="AC609" s="34" t="s">
        <v>649</v>
      </c>
      <c r="AD609" s="34"/>
      <c r="AE609" s="152" t="str">
        <f t="shared" si="117"/>
        <v/>
      </c>
      <c r="AF609" s="53" t="str">
        <f t="shared" ca="1" si="113"/>
        <v>X</v>
      </c>
      <c r="AG609" s="56">
        <v>42230</v>
      </c>
      <c r="AH609" s="55" t="s">
        <v>2965</v>
      </c>
      <c r="AI609" s="39">
        <v>42230</v>
      </c>
      <c r="AJ609" s="61" t="s">
        <v>2794</v>
      </c>
      <c r="AK609" s="181"/>
      <c r="AL609" s="55" t="str">
        <f t="shared" si="115"/>
        <v>O</v>
      </c>
      <c r="AM609" s="47"/>
      <c r="AN609" s="47"/>
      <c r="AO609" s="47"/>
      <c r="AP609" s="44"/>
    </row>
    <row r="610" spans="1:42" ht="18" customHeight="1" x14ac:dyDescent="0.3">
      <c r="A610" s="13">
        <f t="shared" si="121"/>
        <v>0</v>
      </c>
      <c r="B610" s="120">
        <f t="shared" si="111"/>
        <v>1</v>
      </c>
      <c r="C610" s="55" t="str">
        <f t="shared" si="119"/>
        <v>2015.12.05</v>
      </c>
      <c r="D610" s="47" t="str">
        <f>IF(ISBLANK(J610),"",IF(ISBLANK(E608),"08:00 AM","09:00 AM"))</f>
        <v>08:00 AM</v>
      </c>
      <c r="E610" s="172"/>
      <c r="F610" s="177" t="str">
        <f t="shared" ca="1" si="112"/>
        <v>남·북한 국어 문법의 통일: 2015.12.05.(토) 게시예정</v>
      </c>
      <c r="G610" s="26">
        <f t="shared" si="116"/>
        <v>603</v>
      </c>
      <c r="H610" s="29">
        <f t="shared" si="120"/>
        <v>3</v>
      </c>
      <c r="I610" s="18">
        <v>42343</v>
      </c>
      <c r="J610" s="23" t="s">
        <v>2640</v>
      </c>
      <c r="K610" s="23" t="str">
        <f t="shared" si="118"/>
        <v>남·북한 국어 문법의 통일.hwp</v>
      </c>
      <c r="L610" s="32"/>
      <c r="M610" s="20"/>
      <c r="N610" s="5"/>
      <c r="O610" s="5"/>
      <c r="P610" s="5"/>
      <c r="Q610" s="5"/>
      <c r="R610" s="5"/>
      <c r="S610" s="5"/>
      <c r="T610" s="5"/>
      <c r="U610" s="34"/>
      <c r="V610" s="20"/>
      <c r="W610" s="34"/>
      <c r="X610" s="20"/>
      <c r="Y610" s="5"/>
      <c r="Z610" s="5"/>
      <c r="AA610" s="5"/>
      <c r="AB610" s="5"/>
      <c r="AC610" s="34" t="s">
        <v>672</v>
      </c>
      <c r="AD610" s="34"/>
      <c r="AE610" s="152" t="str">
        <f t="shared" si="117"/>
        <v/>
      </c>
      <c r="AF610" s="53" t="str">
        <f t="shared" ca="1" si="113"/>
        <v>X</v>
      </c>
      <c r="AG610" s="56" t="str">
        <f t="shared" si="114"/>
        <v>미확인</v>
      </c>
      <c r="AH610" s="55"/>
      <c r="AI610" s="39"/>
      <c r="AJ610" s="61"/>
      <c r="AK610" s="181"/>
      <c r="AL610" s="55" t="str">
        <f t="shared" si="115"/>
        <v>O</v>
      </c>
      <c r="AM610" s="47"/>
      <c r="AN610" s="47"/>
      <c r="AO610" s="47"/>
      <c r="AP610" s="44"/>
    </row>
    <row r="611" spans="1:42" ht="18" customHeight="1" x14ac:dyDescent="0.3">
      <c r="A611" s="13">
        <f t="shared" si="121"/>
        <v>0</v>
      </c>
      <c r="B611" s="120">
        <f t="shared" si="111"/>
        <v>1</v>
      </c>
      <c r="C611" s="55" t="str">
        <f t="shared" si="119"/>
        <v>2015.12.06</v>
      </c>
      <c r="D611" s="47" t="str">
        <f>IF(ISBLANK(J611),"",IF(ISBLANK(E611),"07:00 AM","08:00 AM"))</f>
        <v>08:00 AM</v>
      </c>
      <c r="E611" s="172">
        <v>1</v>
      </c>
      <c r="F611" s="177" t="str">
        <f t="shared" ca="1" si="112"/>
        <v>남과 북의 어휘상 차이: 2015.12.06.(일) 게시예정</v>
      </c>
      <c r="G611" s="26">
        <f t="shared" si="116"/>
        <v>604</v>
      </c>
      <c r="H611" s="29">
        <f t="shared" si="120"/>
        <v>1</v>
      </c>
      <c r="I611" s="18">
        <v>42344</v>
      </c>
      <c r="J611" s="23" t="s">
        <v>2641</v>
      </c>
      <c r="K611" s="23" t="str">
        <f t="shared" si="118"/>
        <v>남과 북의 어휘상 차이.hwp</v>
      </c>
      <c r="L611" s="32"/>
      <c r="M611" s="20"/>
      <c r="N611" s="5"/>
      <c r="O611" s="5"/>
      <c r="P611" s="5"/>
      <c r="Q611" s="5"/>
      <c r="R611" s="5"/>
      <c r="S611" s="5"/>
      <c r="T611" s="5"/>
      <c r="U611" s="34"/>
      <c r="V611" s="20"/>
      <c r="W611" s="34"/>
      <c r="X611" s="20"/>
      <c r="Y611" s="5" t="s">
        <v>2643</v>
      </c>
      <c r="Z611" s="5"/>
      <c r="AA611" s="5"/>
      <c r="AB611" s="5"/>
      <c r="AC611" s="34"/>
      <c r="AD611" s="34"/>
      <c r="AE611" s="152" t="str">
        <f t="shared" si="117"/>
        <v/>
      </c>
      <c r="AF611" s="53" t="str">
        <f t="shared" ca="1" si="113"/>
        <v>X</v>
      </c>
      <c r="AG611" s="56" t="str">
        <f t="shared" si="114"/>
        <v>미확인</v>
      </c>
      <c r="AH611" s="55"/>
      <c r="AI611" s="39"/>
      <c r="AJ611" s="61"/>
      <c r="AK611" s="181"/>
      <c r="AL611" s="55" t="str">
        <f t="shared" si="115"/>
        <v>O</v>
      </c>
      <c r="AM611" s="47"/>
      <c r="AN611" s="47"/>
      <c r="AO611" s="47"/>
      <c r="AP611" s="44"/>
    </row>
    <row r="612" spans="1:42" ht="18" customHeight="1" x14ac:dyDescent="0.3">
      <c r="A612" s="13">
        <f t="shared" si="121"/>
        <v>0</v>
      </c>
      <c r="B612" s="120">
        <f t="shared" si="111"/>
        <v>1</v>
      </c>
      <c r="C612" s="55" t="str">
        <f t="shared" si="119"/>
        <v>2015.12.06</v>
      </c>
      <c r="D612" s="47" t="str">
        <f>IF(ISBLANK(J612),"",IF(ISBLANK(E611),"07:30 AM","08:30 AM"))</f>
        <v>08:30 AM</v>
      </c>
      <c r="E612" s="172"/>
      <c r="F612" s="177" t="str">
        <f t="shared" ca="1" si="112"/>
        <v>기능문법: 2015.12.06.(일) 게시예정</v>
      </c>
      <c r="G612" s="26">
        <f t="shared" si="116"/>
        <v>605</v>
      </c>
      <c r="H612" s="29">
        <f t="shared" si="120"/>
        <v>2</v>
      </c>
      <c r="I612" s="18">
        <v>42344</v>
      </c>
      <c r="J612" s="23" t="s">
        <v>2644</v>
      </c>
      <c r="K612" s="23" t="str">
        <f t="shared" si="118"/>
        <v>기능문법.hwp</v>
      </c>
      <c r="L612" s="32"/>
      <c r="M612" s="20"/>
      <c r="N612" s="5"/>
      <c r="O612" s="5"/>
      <c r="P612" s="5"/>
      <c r="Q612" s="5"/>
      <c r="R612" s="5"/>
      <c r="S612" s="5"/>
      <c r="T612" s="5"/>
      <c r="U612" s="34"/>
      <c r="V612" s="20"/>
      <c r="W612" s="34"/>
      <c r="X612" s="20"/>
      <c r="Y612" s="5" t="s">
        <v>2646</v>
      </c>
      <c r="Z612" s="5"/>
      <c r="AA612" s="5"/>
      <c r="AB612" s="5"/>
      <c r="AC612" s="34"/>
      <c r="AD612" s="34"/>
      <c r="AE612" s="152" t="str">
        <f t="shared" si="117"/>
        <v/>
      </c>
      <c r="AF612" s="53" t="str">
        <f t="shared" ca="1" si="113"/>
        <v>X</v>
      </c>
      <c r="AG612" s="56" t="str">
        <f t="shared" si="114"/>
        <v>미확인</v>
      </c>
      <c r="AH612" s="55"/>
      <c r="AI612" s="39"/>
      <c r="AJ612" s="61"/>
      <c r="AK612" s="181"/>
      <c r="AL612" s="55" t="str">
        <f t="shared" si="115"/>
        <v>O</v>
      </c>
      <c r="AM612" s="47"/>
      <c r="AN612" s="47"/>
      <c r="AO612" s="47"/>
      <c r="AP612" s="44"/>
    </row>
    <row r="613" spans="1:42" ht="18" customHeight="1" x14ac:dyDescent="0.3">
      <c r="A613" s="13">
        <f t="shared" si="121"/>
        <v>0</v>
      </c>
      <c r="B613" s="120">
        <f t="shared" si="111"/>
        <v>1</v>
      </c>
      <c r="C613" s="55" t="str">
        <f t="shared" si="119"/>
        <v>2015.12.06</v>
      </c>
      <c r="D613" s="47" t="str">
        <f>IF(ISBLANK(J613),"",IF(ISBLANK(E611),"08:00 AM","09:00 AM"))</f>
        <v>09:00 AM</v>
      </c>
      <c r="E613" s="172"/>
      <c r="F613" s="177" t="str">
        <f t="shared" ca="1" si="112"/>
        <v>｢날개｣에 이은 유기적 전기의 시노그라피: 2015.12.06.(일) 게시예정</v>
      </c>
      <c r="G613" s="26">
        <f t="shared" si="116"/>
        <v>606</v>
      </c>
      <c r="H613" s="29">
        <f t="shared" si="120"/>
        <v>3</v>
      </c>
      <c r="I613" s="18">
        <v>42344</v>
      </c>
      <c r="J613" s="141" t="s">
        <v>2647</v>
      </c>
      <c r="K613" s="23" t="str">
        <f t="shared" si="118"/>
        <v>｢날개｣에 이은 유기적 전기의 시노그라피.hwp</v>
      </c>
      <c r="L613" s="32"/>
      <c r="M613" s="20"/>
      <c r="N613" s="5"/>
      <c r="O613" s="5"/>
      <c r="P613" s="5"/>
      <c r="Q613" s="5"/>
      <c r="R613" s="5"/>
      <c r="S613" s="5"/>
      <c r="T613" s="5"/>
      <c r="U613" s="34"/>
      <c r="V613" s="20"/>
      <c r="W613" s="34" t="s">
        <v>2649</v>
      </c>
      <c r="X613" s="20"/>
      <c r="Y613" s="5"/>
      <c r="Z613" s="5"/>
      <c r="AA613" s="5"/>
      <c r="AB613" s="5"/>
      <c r="AC613" s="34"/>
      <c r="AD613" s="34"/>
      <c r="AE613" s="152" t="str">
        <f t="shared" si="117"/>
        <v/>
      </c>
      <c r="AF613" s="53" t="str">
        <f t="shared" ca="1" si="113"/>
        <v>X</v>
      </c>
      <c r="AG613" s="56" t="str">
        <f t="shared" si="114"/>
        <v>미확인</v>
      </c>
      <c r="AH613" s="55"/>
      <c r="AI613" s="39"/>
      <c r="AJ613" s="61"/>
      <c r="AK613" s="181"/>
      <c r="AL613" s="55" t="str">
        <f t="shared" si="115"/>
        <v>O</v>
      </c>
      <c r="AM613" s="47"/>
      <c r="AN613" s="47"/>
      <c r="AO613" s="47"/>
      <c r="AP613" s="44"/>
    </row>
    <row r="614" spans="1:42" ht="18" customHeight="1" x14ac:dyDescent="0.3">
      <c r="A614" s="13">
        <f t="shared" si="121"/>
        <v>0</v>
      </c>
      <c r="B614" s="120">
        <f t="shared" si="111"/>
        <v>1</v>
      </c>
      <c r="C614" s="55" t="str">
        <f t="shared" si="119"/>
        <v>2015.12.07</v>
      </c>
      <c r="D614" s="47" t="str">
        <f>IF(ISBLANK(J614),"",IF(ISBLANK(E614),"07:00 AM","08:00 AM"))</f>
        <v>08:00 AM</v>
      </c>
      <c r="E614" s="172">
        <v>1</v>
      </c>
      <c r="F614" s="177" t="str">
        <f t="shared" ca="1" si="112"/>
        <v>금강경언해: 2015.12.07.(월) 게시예정</v>
      </c>
      <c r="G614" s="26">
        <f t="shared" si="116"/>
        <v>607</v>
      </c>
      <c r="H614" s="29">
        <f t="shared" si="120"/>
        <v>1</v>
      </c>
      <c r="I614" s="18">
        <v>42345</v>
      </c>
      <c r="J614" s="23" t="s">
        <v>2650</v>
      </c>
      <c r="K614" s="23" t="str">
        <f t="shared" si="118"/>
        <v>금강경언해.hwp</v>
      </c>
      <c r="L614" s="32"/>
      <c r="M614" s="20"/>
      <c r="N614" s="5"/>
      <c r="O614" s="5"/>
      <c r="P614" s="5"/>
      <c r="Q614" s="5"/>
      <c r="R614" s="5"/>
      <c r="S614" s="5"/>
      <c r="T614" s="5"/>
      <c r="U614" s="34"/>
      <c r="V614" s="20"/>
      <c r="W614" s="34"/>
      <c r="X614" s="20"/>
      <c r="Y614" s="5"/>
      <c r="Z614" s="5"/>
      <c r="AA614" s="5"/>
      <c r="AB614" s="5"/>
      <c r="AC614" s="34" t="s">
        <v>157</v>
      </c>
      <c r="AD614" s="34"/>
      <c r="AE614" s="152" t="str">
        <f t="shared" si="117"/>
        <v/>
      </c>
      <c r="AF614" s="53" t="str">
        <f t="shared" ca="1" si="113"/>
        <v>X</v>
      </c>
      <c r="AG614" s="56">
        <v>42230</v>
      </c>
      <c r="AH614" s="55" t="s">
        <v>2965</v>
      </c>
      <c r="AI614" s="39">
        <v>42230</v>
      </c>
      <c r="AJ614" s="61" t="s">
        <v>2794</v>
      </c>
      <c r="AK614" s="181"/>
      <c r="AL614" s="55" t="str">
        <f t="shared" si="115"/>
        <v>O</v>
      </c>
      <c r="AM614" s="47"/>
      <c r="AN614" s="47"/>
      <c r="AO614" s="47"/>
      <c r="AP614" s="44"/>
    </row>
    <row r="615" spans="1:42" ht="18" customHeight="1" x14ac:dyDescent="0.3">
      <c r="A615" s="13">
        <f t="shared" si="121"/>
        <v>0</v>
      </c>
      <c r="B615" s="120">
        <f t="shared" si="111"/>
        <v>1</v>
      </c>
      <c r="C615" s="55" t="str">
        <f t="shared" si="119"/>
        <v>2015.12.07</v>
      </c>
      <c r="D615" s="47" t="str">
        <f>IF(ISBLANK(J615),"",IF(ISBLANK(E614),"07:30 AM","08:30 AM"))</f>
        <v>08:30 AM</v>
      </c>
      <c r="E615" s="172"/>
      <c r="F615" s="177" t="str">
        <f t="shared" ca="1" si="112"/>
        <v>권념요록: 2015.12.07.(월) 게시예정</v>
      </c>
      <c r="G615" s="26">
        <f t="shared" si="116"/>
        <v>608</v>
      </c>
      <c r="H615" s="29">
        <f t="shared" si="120"/>
        <v>2</v>
      </c>
      <c r="I615" s="18">
        <v>42345</v>
      </c>
      <c r="J615" s="23" t="s">
        <v>2651</v>
      </c>
      <c r="K615" s="23" t="str">
        <f t="shared" si="118"/>
        <v>권념요록.hwp</v>
      </c>
      <c r="L615" s="32"/>
      <c r="M615" s="20"/>
      <c r="N615" s="5"/>
      <c r="O615" s="5"/>
      <c r="P615" s="5"/>
      <c r="Q615" s="5"/>
      <c r="R615" s="5"/>
      <c r="S615" s="5"/>
      <c r="T615" s="5"/>
      <c r="U615" s="34"/>
      <c r="V615" s="20"/>
      <c r="W615" s="34"/>
      <c r="X615" s="20"/>
      <c r="Y615" s="5"/>
      <c r="Z615" s="5"/>
      <c r="AA615" s="5"/>
      <c r="AB615" s="5"/>
      <c r="AC615" s="34" t="s">
        <v>157</v>
      </c>
      <c r="AD615" s="34"/>
      <c r="AE615" s="152" t="str">
        <f t="shared" si="117"/>
        <v/>
      </c>
      <c r="AF615" s="53" t="str">
        <f t="shared" ca="1" si="113"/>
        <v>X</v>
      </c>
      <c r="AG615" s="56">
        <v>42230</v>
      </c>
      <c r="AH615" s="55" t="s">
        <v>2965</v>
      </c>
      <c r="AI615" s="39">
        <v>42230</v>
      </c>
      <c r="AJ615" s="61" t="s">
        <v>2794</v>
      </c>
      <c r="AK615" s="181"/>
      <c r="AL615" s="55" t="str">
        <f t="shared" si="115"/>
        <v>O</v>
      </c>
      <c r="AM615" s="47"/>
      <c r="AN615" s="47"/>
      <c r="AO615" s="47"/>
      <c r="AP615" s="44"/>
    </row>
    <row r="616" spans="1:42" ht="18" customHeight="1" x14ac:dyDescent="0.3">
      <c r="A616" s="13">
        <f t="shared" si="121"/>
        <v>0</v>
      </c>
      <c r="B616" s="120">
        <f t="shared" si="111"/>
        <v>1</v>
      </c>
      <c r="C616" s="55" t="str">
        <f t="shared" si="119"/>
        <v>2015.12.07</v>
      </c>
      <c r="D616" s="47" t="str">
        <f>IF(ISBLANK(J616),"",IF(ISBLANK(E614),"08:00 AM","09:00 AM"))</f>
        <v>09:00 AM</v>
      </c>
      <c r="E616" s="172"/>
      <c r="F616" s="177" t="str">
        <f t="shared" ca="1" si="112"/>
        <v>국어 형태소 태그 부착 언어 데이터베이스 구축과 국어 자료 가공(Ⅱ): 2015.12.07.(월) 게시예정</v>
      </c>
      <c r="G616" s="26">
        <f t="shared" si="116"/>
        <v>609</v>
      </c>
      <c r="H616" s="29">
        <f t="shared" si="120"/>
        <v>3</v>
      </c>
      <c r="I616" s="18">
        <v>42345</v>
      </c>
      <c r="J616" s="23" t="s">
        <v>2652</v>
      </c>
      <c r="K616" s="23" t="str">
        <f t="shared" si="118"/>
        <v>국어 형태소 태그 부착 언어 데이터베이스 구축과 국어 자료 가공(Ⅱ).hwp</v>
      </c>
      <c r="L616" s="32" t="s">
        <v>2653</v>
      </c>
      <c r="M616" s="20"/>
      <c r="N616" s="5"/>
      <c r="O616" s="5"/>
      <c r="P616" s="5"/>
      <c r="Q616" s="5"/>
      <c r="R616" s="5"/>
      <c r="S616" s="5"/>
      <c r="T616" s="5"/>
      <c r="U616" s="34"/>
      <c r="V616" s="20"/>
      <c r="W616" s="34"/>
      <c r="X616" s="20"/>
      <c r="Y616" s="5"/>
      <c r="Z616" s="5"/>
      <c r="AA616" s="5"/>
      <c r="AB616" s="5"/>
      <c r="AC616" s="34"/>
      <c r="AD616" s="34"/>
      <c r="AE616" s="152" t="str">
        <f t="shared" si="117"/>
        <v/>
      </c>
      <c r="AF616" s="53" t="str">
        <f t="shared" ca="1" si="113"/>
        <v>X</v>
      </c>
      <c r="AG616" s="56" t="str">
        <f t="shared" si="114"/>
        <v>미확인</v>
      </c>
      <c r="AH616" s="55"/>
      <c r="AI616" s="39"/>
      <c r="AJ616" s="61"/>
      <c r="AK616" s="181"/>
      <c r="AL616" s="55" t="str">
        <f t="shared" si="115"/>
        <v>O</v>
      </c>
      <c r="AM616" s="47"/>
      <c r="AN616" s="47"/>
      <c r="AO616" s="47"/>
      <c r="AP616" s="44"/>
    </row>
    <row r="617" spans="1:42" ht="18" customHeight="1" x14ac:dyDescent="0.3">
      <c r="A617" s="13">
        <f t="shared" si="121"/>
        <v>0</v>
      </c>
      <c r="B617" s="120">
        <f t="shared" si="111"/>
        <v>1</v>
      </c>
      <c r="C617" s="55" t="str">
        <f t="shared" si="119"/>
        <v>2015.12.08</v>
      </c>
      <c r="D617" s="47" t="str">
        <f>IF(ISBLANK(J617),"",IF(ISBLANK(E617),"07:00 AM","08:00 AM"))</f>
        <v>08:00 AM</v>
      </c>
      <c r="E617" s="172">
        <v>1</v>
      </c>
      <c r="F617" s="177" t="str">
        <f t="shared" ca="1" si="112"/>
        <v>국어학 박사 학위 논문 목록(98. 10. 5. 판): 2015.12.08.(화) 게시예정</v>
      </c>
      <c r="G617" s="26">
        <f t="shared" si="116"/>
        <v>610</v>
      </c>
      <c r="H617" s="29">
        <f t="shared" si="120"/>
        <v>1</v>
      </c>
      <c r="I617" s="18">
        <v>42346</v>
      </c>
      <c r="J617" s="23" t="s">
        <v>2663</v>
      </c>
      <c r="K617" s="23" t="str">
        <f t="shared" si="118"/>
        <v>국어학 박사 학위 논문 목록(98. 10. 5. 판).hwp</v>
      </c>
      <c r="L617" s="32"/>
      <c r="M617" s="20"/>
      <c r="N617" s="5"/>
      <c r="O617" s="5"/>
      <c r="P617" s="5"/>
      <c r="Q617" s="5"/>
      <c r="R617" s="5" t="s">
        <v>2662</v>
      </c>
      <c r="S617" s="5"/>
      <c r="T617" s="5"/>
      <c r="U617" s="34"/>
      <c r="V617" s="20"/>
      <c r="W617" s="34"/>
      <c r="X617" s="20"/>
      <c r="Y617" s="5"/>
      <c r="Z617" s="5"/>
      <c r="AA617" s="5"/>
      <c r="AB617" s="5"/>
      <c r="AC617" s="34"/>
      <c r="AD617" s="34"/>
      <c r="AE617" s="152" t="str">
        <f t="shared" si="117"/>
        <v/>
      </c>
      <c r="AF617" s="53" t="str">
        <f t="shared" ca="1" si="113"/>
        <v>X</v>
      </c>
      <c r="AG617" s="56">
        <v>42226</v>
      </c>
      <c r="AH617" s="55" t="s">
        <v>2795</v>
      </c>
      <c r="AI617" s="39">
        <v>42226</v>
      </c>
      <c r="AJ617" s="61" t="s">
        <v>2794</v>
      </c>
      <c r="AK617" s="181"/>
      <c r="AL617" s="55" t="str">
        <f t="shared" si="115"/>
        <v>O</v>
      </c>
      <c r="AM617" s="47"/>
      <c r="AN617" s="47"/>
      <c r="AO617" s="47"/>
      <c r="AP617" s="44"/>
    </row>
    <row r="618" spans="1:42" ht="18" customHeight="1" x14ac:dyDescent="0.3">
      <c r="A618" s="13">
        <f t="shared" si="121"/>
        <v>0</v>
      </c>
      <c r="B618" s="120">
        <f t="shared" si="111"/>
        <v>1</v>
      </c>
      <c r="C618" s="55" t="str">
        <f t="shared" si="119"/>
        <v>2015.12.08</v>
      </c>
      <c r="D618" s="47" t="str">
        <f>IF(ISBLANK(J618),"",IF(ISBLANK(E617),"07:30 AM","08:30 AM"))</f>
        <v>08:30 AM</v>
      </c>
      <c r="E618" s="172"/>
      <c r="F618" s="177" t="str">
        <f t="shared" ca="1" si="112"/>
        <v>국어의 특질: 2015.12.08.(화) 게시예정</v>
      </c>
      <c r="G618" s="26">
        <f t="shared" si="116"/>
        <v>611</v>
      </c>
      <c r="H618" s="29">
        <f t="shared" si="120"/>
        <v>2</v>
      </c>
      <c r="I618" s="18">
        <v>42346</v>
      </c>
      <c r="J618" s="23" t="s">
        <v>2664</v>
      </c>
      <c r="K618" s="23" t="str">
        <f t="shared" si="118"/>
        <v>국어의 특질.hwp</v>
      </c>
      <c r="L618" s="32" t="s">
        <v>2666</v>
      </c>
      <c r="M618" s="20"/>
      <c r="N618" s="5"/>
      <c r="O618" s="5"/>
      <c r="P618" s="5"/>
      <c r="Q618" s="5"/>
      <c r="R618" s="5"/>
      <c r="S618" s="5"/>
      <c r="T618" s="5"/>
      <c r="U618" s="34"/>
      <c r="V618" s="20"/>
      <c r="W618" s="34"/>
      <c r="X618" s="20"/>
      <c r="Y618" s="5"/>
      <c r="Z618" s="5"/>
      <c r="AA618" s="5"/>
      <c r="AB618" s="5"/>
      <c r="AC618" s="34"/>
      <c r="AD618" s="34"/>
      <c r="AE618" s="152" t="str">
        <f t="shared" si="117"/>
        <v/>
      </c>
      <c r="AF618" s="53" t="str">
        <f t="shared" ca="1" si="113"/>
        <v>X</v>
      </c>
      <c r="AG618" s="56" t="str">
        <f t="shared" si="114"/>
        <v>미확인</v>
      </c>
      <c r="AH618" s="55"/>
      <c r="AI618" s="39"/>
      <c r="AJ618" s="61"/>
      <c r="AK618" s="181"/>
      <c r="AL618" s="55" t="str">
        <f t="shared" si="115"/>
        <v>O</v>
      </c>
      <c r="AM618" s="47"/>
      <c r="AN618" s="47"/>
      <c r="AO618" s="47"/>
      <c r="AP618" s="44"/>
    </row>
    <row r="619" spans="1:42" ht="18" customHeight="1" x14ac:dyDescent="0.3">
      <c r="A619" s="13">
        <f t="shared" si="121"/>
        <v>0</v>
      </c>
      <c r="B619" s="120">
        <f t="shared" si="111"/>
        <v>1</v>
      </c>
      <c r="C619" s="55" t="str">
        <f t="shared" si="119"/>
        <v>2015.12.08</v>
      </c>
      <c r="D619" s="47" t="str">
        <f>IF(ISBLANK(J619),"",IF(ISBLANK(E617),"08:00 AM","09:00 AM"))</f>
        <v>09:00 AM</v>
      </c>
      <c r="E619" s="172"/>
      <c r="F619" s="177" t="str">
        <f t="shared" ca="1" si="112"/>
        <v>국어 사전의 의미 기술 방식의 문제점: 2015.12.08.(화) 게시예정</v>
      </c>
      <c r="G619" s="26">
        <f t="shared" si="116"/>
        <v>612</v>
      </c>
      <c r="H619" s="29">
        <f t="shared" si="120"/>
        <v>3</v>
      </c>
      <c r="I619" s="18">
        <v>42346</v>
      </c>
      <c r="J619" s="23" t="s">
        <v>2667</v>
      </c>
      <c r="K619" s="23" t="str">
        <f t="shared" si="118"/>
        <v>국어 사전의 의미 기술 방식의 문제점.hwp</v>
      </c>
      <c r="L619" s="32"/>
      <c r="M619" s="20"/>
      <c r="N619" s="5"/>
      <c r="O619" s="5"/>
      <c r="P619" s="5"/>
      <c r="Q619" s="5"/>
      <c r="R619" s="5"/>
      <c r="S619" s="5"/>
      <c r="T619" s="5"/>
      <c r="U619" s="34"/>
      <c r="V619" s="20"/>
      <c r="W619" s="34"/>
      <c r="X619" s="20"/>
      <c r="Y619" s="5"/>
      <c r="Z619" s="5"/>
      <c r="AA619" s="5"/>
      <c r="AB619" s="5"/>
      <c r="AC619" s="34"/>
      <c r="AD619" s="34"/>
      <c r="AE619" s="152" t="str">
        <f t="shared" si="117"/>
        <v/>
      </c>
      <c r="AF619" s="53" t="str">
        <f t="shared" ca="1" si="113"/>
        <v>X</v>
      </c>
      <c r="AG619" s="56" t="str">
        <f t="shared" si="114"/>
        <v>지은이 찾을 수 없음</v>
      </c>
      <c r="AH619" s="55"/>
      <c r="AI619" s="39"/>
      <c r="AJ619" s="61"/>
      <c r="AK619" s="181" t="s">
        <v>2904</v>
      </c>
      <c r="AL619" s="55" t="str">
        <f t="shared" si="115"/>
        <v>O</v>
      </c>
      <c r="AM619" s="47"/>
      <c r="AN619" s="47"/>
      <c r="AO619" s="47"/>
      <c r="AP619" s="44"/>
    </row>
    <row r="620" spans="1:42" ht="18" customHeight="1" x14ac:dyDescent="0.3">
      <c r="A620" s="13">
        <f t="shared" si="121"/>
        <v>0</v>
      </c>
      <c r="B620" s="120">
        <f t="shared" si="111"/>
        <v>1</v>
      </c>
      <c r="C620" s="55" t="str">
        <f t="shared" si="119"/>
        <v>2015.12.09</v>
      </c>
      <c r="D620" s="47" t="str">
        <f>IF(ISBLANK(J620),"",IF(ISBLANK(E620),"07:00 AM","08:00 AM"))</f>
        <v>07:00 AM</v>
      </c>
      <c r="E620" s="172"/>
      <c r="F620" s="177" t="str">
        <f t="shared" ca="1" si="112"/>
        <v>국어의 말소리: 2015.12.09.(수) 게시예정</v>
      </c>
      <c r="G620" s="26">
        <f t="shared" si="116"/>
        <v>613</v>
      </c>
      <c r="H620" s="29">
        <f t="shared" si="120"/>
        <v>1</v>
      </c>
      <c r="I620" s="18">
        <v>42347</v>
      </c>
      <c r="J620" s="23" t="s">
        <v>2668</v>
      </c>
      <c r="K620" s="23" t="str">
        <f t="shared" si="118"/>
        <v>국어의 말소리.hwp</v>
      </c>
      <c r="L620" s="32"/>
      <c r="M620" s="20"/>
      <c r="N620" s="5"/>
      <c r="O620" s="5"/>
      <c r="P620" s="5"/>
      <c r="Q620" s="5"/>
      <c r="R620" s="5"/>
      <c r="S620" s="5"/>
      <c r="T620" s="5"/>
      <c r="U620" s="34"/>
      <c r="V620" s="20"/>
      <c r="W620" s="34"/>
      <c r="X620" s="20"/>
      <c r="Y620" s="5"/>
      <c r="Z620" s="5"/>
      <c r="AA620" s="5"/>
      <c r="AB620" s="5"/>
      <c r="AC620" s="34"/>
      <c r="AD620" s="34"/>
      <c r="AE620" s="152" t="str">
        <f t="shared" si="117"/>
        <v/>
      </c>
      <c r="AF620" s="53" t="str">
        <f t="shared" ca="1" si="113"/>
        <v>X</v>
      </c>
      <c r="AG620" s="56" t="str">
        <f t="shared" si="114"/>
        <v>지은이 찾을 수 없음</v>
      </c>
      <c r="AH620" s="55"/>
      <c r="AI620" s="39"/>
      <c r="AJ620" s="61"/>
      <c r="AK620" s="181"/>
      <c r="AL620" s="55" t="str">
        <f t="shared" si="115"/>
        <v>O</v>
      </c>
      <c r="AM620" s="47"/>
      <c r="AN620" s="47"/>
      <c r="AO620" s="47"/>
      <c r="AP620" s="44"/>
    </row>
    <row r="621" spans="1:42" s="170" customFormat="1" ht="18" customHeight="1" x14ac:dyDescent="0.3">
      <c r="A621" s="154">
        <f t="shared" si="121"/>
        <v>0</v>
      </c>
      <c r="B621" s="120">
        <f t="shared" si="111"/>
        <v>1</v>
      </c>
      <c r="C621" s="55" t="str">
        <f t="shared" si="119"/>
        <v>2015.12.09</v>
      </c>
      <c r="D621" s="47" t="str">
        <f>IF(ISBLANK(J621),"",IF(ISBLANK(E620),"07:30 AM","08:30 AM"))</f>
        <v>07:30 AM</v>
      </c>
      <c r="E621" s="172"/>
      <c r="F621" s="177" t="str">
        <f t="shared" ca="1" si="112"/>
        <v>국어의 로마자 표기법에 대한 글 몇: 2015.12.09.(수) 게시예정</v>
      </c>
      <c r="G621" s="155">
        <f t="shared" si="116"/>
        <v>614</v>
      </c>
      <c r="H621" s="29">
        <f t="shared" si="120"/>
        <v>2</v>
      </c>
      <c r="I621" s="156">
        <v>42347</v>
      </c>
      <c r="J621" s="158" t="s">
        <v>2669</v>
      </c>
      <c r="K621" s="158" t="str">
        <f t="shared" si="118"/>
        <v>국어의 로마자 표기법에 대한 글 몇.hwp</v>
      </c>
      <c r="L621" s="159" t="s">
        <v>2141</v>
      </c>
      <c r="M621" s="160"/>
      <c r="N621" s="161"/>
      <c r="O621" s="161"/>
      <c r="P621" s="161"/>
      <c r="Q621" s="161"/>
      <c r="R621" s="161"/>
      <c r="S621" s="161"/>
      <c r="T621" s="161"/>
      <c r="U621" s="162"/>
      <c r="V621" s="160"/>
      <c r="W621" s="162"/>
      <c r="X621" s="160"/>
      <c r="Y621" s="161"/>
      <c r="Z621" s="161"/>
      <c r="AA621" s="161"/>
      <c r="AB621" s="161"/>
      <c r="AC621" s="162"/>
      <c r="AD621" s="162"/>
      <c r="AE621" s="163" t="str">
        <f t="shared" si="117"/>
        <v/>
      </c>
      <c r="AF621" s="164" t="str">
        <f t="shared" ca="1" si="113"/>
        <v>X</v>
      </c>
      <c r="AG621" s="56">
        <v>42230</v>
      </c>
      <c r="AH621" s="55" t="s">
        <v>2953</v>
      </c>
      <c r="AI621" s="166"/>
      <c r="AJ621" s="167"/>
      <c r="AK621" s="184"/>
      <c r="AL621" s="165" t="str">
        <f t="shared" si="115"/>
        <v>O</v>
      </c>
      <c r="AM621" s="168"/>
      <c r="AN621" s="168"/>
      <c r="AO621" s="168"/>
      <c r="AP621" s="169"/>
    </row>
    <row r="622" spans="1:42" ht="18" customHeight="1" x14ac:dyDescent="0.3">
      <c r="A622" s="13">
        <f t="shared" si="121"/>
        <v>0</v>
      </c>
      <c r="B622" s="120">
        <f t="shared" si="111"/>
        <v>1</v>
      </c>
      <c r="C622" s="55" t="str">
        <f t="shared" si="119"/>
        <v>2015.12.09</v>
      </c>
      <c r="D622" s="47" t="str">
        <f>IF(ISBLANK(J622),"",IF(ISBLANK(E620),"08:00 AM","09:00 AM"))</f>
        <v>08:00 AM</v>
      </c>
      <c r="E622" s="172"/>
      <c r="F622" s="177" t="str">
        <f t="shared" ca="1" si="112"/>
        <v>국어에서의 권위주의: 2015.12.09.(수) 게시예정</v>
      </c>
      <c r="G622" s="26">
        <f t="shared" si="116"/>
        <v>615</v>
      </c>
      <c r="H622" s="29">
        <f t="shared" si="120"/>
        <v>3</v>
      </c>
      <c r="I622" s="18">
        <v>42347</v>
      </c>
      <c r="J622" s="23" t="s">
        <v>2670</v>
      </c>
      <c r="K622" s="23" t="str">
        <f t="shared" si="118"/>
        <v>국어에서의 권위주의.hwp</v>
      </c>
      <c r="L622" s="32"/>
      <c r="M622" s="20"/>
      <c r="N622" s="213" t="str">
        <f>AK622</f>
        <v>남영신</v>
      </c>
      <c r="O622" s="5"/>
      <c r="P622" s="5"/>
      <c r="Q622" s="5"/>
      <c r="R622" s="5"/>
      <c r="S622" s="5"/>
      <c r="T622" s="5"/>
      <c r="U622" s="34"/>
      <c r="V622" s="20"/>
      <c r="W622" s="34"/>
      <c r="X622" s="20"/>
      <c r="Y622" s="5"/>
      <c r="Z622" s="5"/>
      <c r="AA622" s="5"/>
      <c r="AB622" s="5"/>
      <c r="AC622" s="34"/>
      <c r="AD622" s="34"/>
      <c r="AE622" s="152" t="str">
        <f t="shared" si="117"/>
        <v/>
      </c>
      <c r="AF622" s="53" t="str">
        <f t="shared" ca="1" si="113"/>
        <v>X</v>
      </c>
      <c r="AG622" s="56">
        <v>42230</v>
      </c>
      <c r="AH622" s="55" t="s">
        <v>2957</v>
      </c>
      <c r="AI622" s="39"/>
      <c r="AJ622" s="61"/>
      <c r="AK622" s="181" t="s">
        <v>2936</v>
      </c>
      <c r="AL622" s="55" t="str">
        <f t="shared" si="115"/>
        <v>O</v>
      </c>
      <c r="AM622" s="47"/>
      <c r="AN622" s="47"/>
      <c r="AO622" s="47"/>
      <c r="AP622" s="44"/>
    </row>
    <row r="623" spans="1:42" ht="18" customHeight="1" x14ac:dyDescent="0.3">
      <c r="A623" s="13">
        <f t="shared" si="121"/>
        <v>0</v>
      </c>
      <c r="B623" s="120">
        <f t="shared" si="111"/>
        <v>1</v>
      </c>
      <c r="C623" s="55" t="str">
        <f t="shared" si="119"/>
        <v>2015.12.10</v>
      </c>
      <c r="D623" s="47" t="str">
        <f>IF(ISBLANK(J623),"",IF(ISBLANK(E623),"07:00 AM","08:00 AM"))</f>
        <v>07:00 AM</v>
      </c>
      <c r="E623" s="172"/>
      <c r="F623" s="177" t="str">
        <f t="shared" ca="1" si="112"/>
        <v>국어어휘의미론: 2015.12.10.(목) 게시예정</v>
      </c>
      <c r="G623" s="26">
        <f t="shared" si="116"/>
        <v>616</v>
      </c>
      <c r="H623" s="29">
        <f t="shared" si="120"/>
        <v>1</v>
      </c>
      <c r="I623" s="18">
        <v>42348</v>
      </c>
      <c r="J623" s="23" t="s">
        <v>2671</v>
      </c>
      <c r="K623" s="23" t="str">
        <f t="shared" si="118"/>
        <v>국어어휘의미론.hwp</v>
      </c>
      <c r="L623" s="32"/>
      <c r="M623" s="20"/>
      <c r="N623" s="5"/>
      <c r="O623" s="5"/>
      <c r="P623" s="5"/>
      <c r="Q623" s="5"/>
      <c r="R623" s="5"/>
      <c r="S623" s="5"/>
      <c r="T623" s="5"/>
      <c r="U623" s="34"/>
      <c r="V623" s="20"/>
      <c r="W623" s="34"/>
      <c r="X623" s="20"/>
      <c r="Y623" s="5"/>
      <c r="Z623" s="5"/>
      <c r="AA623" s="5"/>
      <c r="AB623" s="5"/>
      <c r="AC623" s="34"/>
      <c r="AD623" s="34"/>
      <c r="AE623" s="152" t="str">
        <f t="shared" si="117"/>
        <v/>
      </c>
      <c r="AF623" s="53" t="str">
        <f t="shared" ca="1" si="113"/>
        <v>X</v>
      </c>
      <c r="AG623" s="56" t="str">
        <f t="shared" si="114"/>
        <v>지은이 찾을 수 없음</v>
      </c>
      <c r="AH623" s="55"/>
      <c r="AI623" s="39"/>
      <c r="AJ623" s="61"/>
      <c r="AK623" s="181"/>
      <c r="AL623" s="55" t="str">
        <f t="shared" si="115"/>
        <v>O</v>
      </c>
      <c r="AM623" s="47"/>
      <c r="AN623" s="47"/>
      <c r="AO623" s="47"/>
      <c r="AP623" s="44"/>
    </row>
    <row r="624" spans="1:42" ht="18" customHeight="1" x14ac:dyDescent="0.3">
      <c r="A624" s="13">
        <f t="shared" si="121"/>
        <v>0</v>
      </c>
      <c r="B624" s="120">
        <f t="shared" si="111"/>
        <v>1</v>
      </c>
      <c r="C624" s="55" t="str">
        <f t="shared" si="119"/>
        <v>2015.12.10</v>
      </c>
      <c r="D624" s="47" t="str">
        <f>IF(ISBLANK(J624),"",IF(ISBLANK(E623),"07:30 AM","08:30 AM"))</f>
        <v>07:30 AM</v>
      </c>
      <c r="E624" s="172"/>
      <c r="F624" s="177" t="str">
        <f t="shared" ca="1" si="112"/>
        <v>국어사 요점 정리: 2015.12.10.(목) 게시예정</v>
      </c>
      <c r="G624" s="26">
        <f t="shared" si="116"/>
        <v>617</v>
      </c>
      <c r="H624" s="29">
        <f t="shared" si="120"/>
        <v>2</v>
      </c>
      <c r="I624" s="18">
        <v>42348</v>
      </c>
      <c r="J624" s="23" t="s">
        <v>2672</v>
      </c>
      <c r="K624" s="23" t="str">
        <f t="shared" si="118"/>
        <v>국어사 요점 정리.hwp</v>
      </c>
      <c r="L624" s="32"/>
      <c r="M624" s="20"/>
      <c r="N624" s="5"/>
      <c r="O624" s="5"/>
      <c r="P624" s="5"/>
      <c r="Q624" s="5"/>
      <c r="R624" s="5"/>
      <c r="S624" s="5"/>
      <c r="T624" s="5"/>
      <c r="U624" s="34"/>
      <c r="V624" s="20"/>
      <c r="W624" s="34"/>
      <c r="X624" s="20"/>
      <c r="Y624" s="5"/>
      <c r="Z624" s="5"/>
      <c r="AA624" s="5"/>
      <c r="AB624" s="5"/>
      <c r="AC624" s="34"/>
      <c r="AD624" s="34"/>
      <c r="AE624" s="152" t="str">
        <f t="shared" si="117"/>
        <v/>
      </c>
      <c r="AF624" s="53" t="str">
        <f t="shared" ca="1" si="113"/>
        <v>X</v>
      </c>
      <c r="AG624" s="56" t="str">
        <f t="shared" si="114"/>
        <v>지은이 찾을 수 없음</v>
      </c>
      <c r="AH624" s="55"/>
      <c r="AI624" s="39"/>
      <c r="AJ624" s="61"/>
      <c r="AK624" s="181" t="s">
        <v>2892</v>
      </c>
      <c r="AL624" s="55" t="str">
        <f t="shared" si="115"/>
        <v>O</v>
      </c>
      <c r="AM624" s="47"/>
      <c r="AN624" s="47"/>
      <c r="AO624" s="47"/>
      <c r="AP624" s="44"/>
    </row>
    <row r="625" spans="1:42" ht="18" customHeight="1" x14ac:dyDescent="0.3">
      <c r="A625" s="13">
        <f t="shared" si="121"/>
        <v>0</v>
      </c>
      <c r="B625" s="120">
        <f t="shared" si="111"/>
        <v>1</v>
      </c>
      <c r="C625" s="55" t="str">
        <f t="shared" si="119"/>
        <v>2015.12.10</v>
      </c>
      <c r="D625" s="47" t="str">
        <f>IF(ISBLANK(J625),"",IF(ISBLANK(E623),"08:00 AM","09:00 AM"))</f>
        <v>08:00 AM</v>
      </c>
      <c r="E625" s="172"/>
      <c r="F625" s="177" t="str">
        <f t="shared" ca="1" si="112"/>
        <v>국어사 연구: 2015.12.10.(목) 게시예정</v>
      </c>
      <c r="G625" s="26">
        <f t="shared" si="116"/>
        <v>618</v>
      </c>
      <c r="H625" s="29">
        <f t="shared" si="120"/>
        <v>3</v>
      </c>
      <c r="I625" s="18">
        <v>42348</v>
      </c>
      <c r="J625" s="23" t="s">
        <v>2673</v>
      </c>
      <c r="K625" s="23" t="str">
        <f t="shared" si="118"/>
        <v>국어사 연구.hwp</v>
      </c>
      <c r="L625" s="32"/>
      <c r="M625" s="20"/>
      <c r="N625" s="5"/>
      <c r="O625" s="5"/>
      <c r="P625" s="5"/>
      <c r="Q625" s="5"/>
      <c r="R625" s="5"/>
      <c r="S625" s="5"/>
      <c r="T625" s="5"/>
      <c r="U625" s="34"/>
      <c r="V625" s="20"/>
      <c r="W625" s="34"/>
      <c r="X625" s="20"/>
      <c r="Y625" s="5"/>
      <c r="Z625" s="5"/>
      <c r="AA625" s="5"/>
      <c r="AB625" s="5"/>
      <c r="AC625" s="34"/>
      <c r="AD625" s="34"/>
      <c r="AE625" s="152" t="str">
        <f t="shared" si="117"/>
        <v/>
      </c>
      <c r="AF625" s="53" t="str">
        <f t="shared" ca="1" si="113"/>
        <v>X</v>
      </c>
      <c r="AG625" s="56" t="str">
        <f t="shared" si="114"/>
        <v>지은이 찾을 수 없음</v>
      </c>
      <c r="AH625" s="55"/>
      <c r="AI625" s="39"/>
      <c r="AJ625" s="61"/>
      <c r="AK625" s="181" t="s">
        <v>2930</v>
      </c>
      <c r="AL625" s="55" t="str">
        <f t="shared" si="115"/>
        <v>O</v>
      </c>
      <c r="AM625" s="47"/>
      <c r="AN625" s="47"/>
      <c r="AO625" s="47"/>
      <c r="AP625" s="44"/>
    </row>
    <row r="626" spans="1:42" ht="18" customHeight="1" x14ac:dyDescent="0.3">
      <c r="A626" s="13">
        <f t="shared" si="121"/>
        <v>0</v>
      </c>
      <c r="B626" s="120">
        <f t="shared" si="111"/>
        <v>1</v>
      </c>
      <c r="C626" s="55" t="str">
        <f t="shared" si="119"/>
        <v>2015.12.11</v>
      </c>
      <c r="D626" s="47" t="str">
        <f>IF(ISBLANK(J626),"",IF(ISBLANK(E626),"07:00 AM","08:00 AM"))</f>
        <v>07:00 AM</v>
      </c>
      <c r="E626" s="172"/>
      <c r="F626" s="177" t="str">
        <f t="shared" ca="1" si="112"/>
        <v>국어문법 정리: 2015.12.11.(금) 게시예정</v>
      </c>
      <c r="G626" s="26">
        <f t="shared" si="116"/>
        <v>619</v>
      </c>
      <c r="H626" s="29">
        <f t="shared" si="120"/>
        <v>1</v>
      </c>
      <c r="I626" s="18">
        <v>42349</v>
      </c>
      <c r="J626" s="23" t="s">
        <v>2675</v>
      </c>
      <c r="K626" s="23" t="str">
        <f t="shared" si="118"/>
        <v>국어문법 정리.hwp</v>
      </c>
      <c r="L626" s="32"/>
      <c r="M626" s="20"/>
      <c r="N626" s="5"/>
      <c r="O626" s="5"/>
      <c r="P626" s="5"/>
      <c r="Q626" s="5"/>
      <c r="R626" s="5"/>
      <c r="S626" s="5"/>
      <c r="T626" s="5"/>
      <c r="U626" s="34"/>
      <c r="V626" s="20"/>
      <c r="W626" s="34"/>
      <c r="X626" s="20"/>
      <c r="Y626" s="5"/>
      <c r="Z626" s="5"/>
      <c r="AA626" s="5"/>
      <c r="AB626" s="5"/>
      <c r="AC626" s="34"/>
      <c r="AD626" s="34"/>
      <c r="AE626" s="152" t="str">
        <f t="shared" si="117"/>
        <v/>
      </c>
      <c r="AF626" s="53" t="str">
        <f t="shared" ca="1" si="113"/>
        <v>X</v>
      </c>
      <c r="AG626" s="56" t="str">
        <f t="shared" si="114"/>
        <v>지은이 찾을 수 없음</v>
      </c>
      <c r="AH626" s="55"/>
      <c r="AI626" s="39"/>
      <c r="AJ626" s="61"/>
      <c r="AK626" s="181" t="s">
        <v>2894</v>
      </c>
      <c r="AL626" s="55" t="str">
        <f t="shared" si="115"/>
        <v>O</v>
      </c>
      <c r="AM626" s="47"/>
      <c r="AN626" s="47"/>
      <c r="AO626" s="47"/>
      <c r="AP626" s="44"/>
    </row>
    <row r="627" spans="1:42" ht="18" customHeight="1" x14ac:dyDescent="0.3">
      <c r="A627" s="13">
        <f t="shared" si="121"/>
        <v>0</v>
      </c>
      <c r="B627" s="120">
        <f t="shared" si="111"/>
        <v>1</v>
      </c>
      <c r="C627" s="55" t="str">
        <f t="shared" si="119"/>
        <v>2015.12.11</v>
      </c>
      <c r="D627" s="47" t="str">
        <f>IF(ISBLANK(J627),"",IF(ISBLANK(E626),"07:30 AM","08:30 AM"))</f>
        <v>07:30 AM</v>
      </c>
      <c r="E627" s="172"/>
      <c r="F627" s="177" t="str">
        <f t="shared" ca="1" si="112"/>
        <v>국어 문화론: 2015.12.11.(금) 게시예정</v>
      </c>
      <c r="G627" s="26">
        <f t="shared" si="116"/>
        <v>620</v>
      </c>
      <c r="H627" s="29">
        <f t="shared" si="120"/>
        <v>2</v>
      </c>
      <c r="I627" s="18">
        <v>42349</v>
      </c>
      <c r="J627" s="23" t="s">
        <v>2676</v>
      </c>
      <c r="K627" s="23" t="str">
        <f t="shared" si="118"/>
        <v>국어 문화론.hwp</v>
      </c>
      <c r="L627" s="32"/>
      <c r="M627" s="20"/>
      <c r="N627" s="5"/>
      <c r="O627" s="5"/>
      <c r="P627" s="5"/>
      <c r="Q627" s="5"/>
      <c r="R627" s="5"/>
      <c r="S627" s="5"/>
      <c r="T627" s="5"/>
      <c r="U627" s="34"/>
      <c r="V627" s="20"/>
      <c r="W627" s="34"/>
      <c r="X627" s="20"/>
      <c r="Y627" s="5"/>
      <c r="Z627" s="5"/>
      <c r="AA627" s="5"/>
      <c r="AB627" s="5"/>
      <c r="AC627" s="34"/>
      <c r="AD627" s="34"/>
      <c r="AE627" s="152" t="str">
        <f t="shared" si="117"/>
        <v/>
      </c>
      <c r="AF627" s="53" t="str">
        <f t="shared" ca="1" si="113"/>
        <v>X</v>
      </c>
      <c r="AG627" s="56" t="str">
        <f t="shared" si="114"/>
        <v>지은이 찾을 수 없음</v>
      </c>
      <c r="AH627" s="55"/>
      <c r="AI627" s="39"/>
      <c r="AJ627" s="61"/>
      <c r="AK627" s="181" t="s">
        <v>2890</v>
      </c>
      <c r="AL627" s="55" t="str">
        <f t="shared" si="115"/>
        <v>O</v>
      </c>
      <c r="AM627" s="47"/>
      <c r="AN627" s="47"/>
      <c r="AO627" s="47"/>
      <c r="AP627" s="44"/>
    </row>
    <row r="628" spans="1:42" ht="18" customHeight="1" x14ac:dyDescent="0.3">
      <c r="A628" s="13">
        <f t="shared" si="121"/>
        <v>0</v>
      </c>
      <c r="B628" s="120">
        <f t="shared" si="111"/>
        <v>1</v>
      </c>
      <c r="C628" s="55" t="str">
        <f t="shared" si="119"/>
        <v>2015.12.11</v>
      </c>
      <c r="D628" s="47" t="str">
        <f>IF(ISBLANK(J628),"",IF(ISBLANK(E626),"08:00 AM","09:00 AM"))</f>
        <v>08:00 AM</v>
      </c>
      <c r="E628" s="172"/>
      <c r="F628" s="177" t="str">
        <f t="shared" ca="1" si="112"/>
        <v>국어 화법의 성격 고찰: 2015.12.11.(금) 게시예정</v>
      </c>
      <c r="G628" s="26">
        <f t="shared" si="116"/>
        <v>621</v>
      </c>
      <c r="H628" s="29">
        <f t="shared" si="120"/>
        <v>3</v>
      </c>
      <c r="I628" s="18">
        <v>42349</v>
      </c>
      <c r="J628" s="23" t="s">
        <v>2678</v>
      </c>
      <c r="K628" s="23" t="str">
        <f t="shared" si="118"/>
        <v>국어 화법의 성격 고찰.hwp</v>
      </c>
      <c r="L628" s="32"/>
      <c r="M628" s="20"/>
      <c r="N628" s="5"/>
      <c r="O628" s="5"/>
      <c r="P628" s="5"/>
      <c r="Q628" s="5"/>
      <c r="R628" s="5"/>
      <c r="S628" s="5"/>
      <c r="T628" s="5"/>
      <c r="U628" s="34" t="s">
        <v>2677</v>
      </c>
      <c r="V628" s="20"/>
      <c r="W628" s="34"/>
      <c r="X628" s="20"/>
      <c r="Y628" s="5"/>
      <c r="Z628" s="5"/>
      <c r="AA628" s="5"/>
      <c r="AB628" s="5"/>
      <c r="AC628" s="34"/>
      <c r="AD628" s="34"/>
      <c r="AE628" s="152" t="str">
        <f t="shared" si="117"/>
        <v/>
      </c>
      <c r="AF628" s="53" t="str">
        <f t="shared" ca="1" si="113"/>
        <v>X</v>
      </c>
      <c r="AG628" s="56" t="str">
        <f t="shared" si="114"/>
        <v>미확인</v>
      </c>
      <c r="AH628" s="55"/>
      <c r="AI628" s="39"/>
      <c r="AJ628" s="61"/>
      <c r="AK628" s="181"/>
      <c r="AL628" s="55" t="str">
        <f t="shared" si="115"/>
        <v>O</v>
      </c>
      <c r="AM628" s="47"/>
      <c r="AN628" s="47"/>
      <c r="AO628" s="47"/>
      <c r="AP628" s="44"/>
    </row>
    <row r="629" spans="1:42" ht="18" customHeight="1" x14ac:dyDescent="0.3">
      <c r="A629" s="13">
        <f t="shared" si="121"/>
        <v>0</v>
      </c>
      <c r="B629" s="120">
        <f t="shared" si="111"/>
        <v>1</v>
      </c>
      <c r="C629" s="55" t="str">
        <f t="shared" si="119"/>
        <v>2015.12.12</v>
      </c>
      <c r="D629" s="47" t="str">
        <f>IF(ISBLANK(J629),"",IF(ISBLANK(E629),"07:00 AM","08:00 AM"))</f>
        <v>07:00 AM</v>
      </c>
      <c r="E629" s="172"/>
      <c r="F629" s="177" t="str">
        <f t="shared" ca="1" si="112"/>
        <v>국어 표기법의 변천에 관한 연구: 2015.12.12.(토) 게시예정</v>
      </c>
      <c r="G629" s="26">
        <f t="shared" si="116"/>
        <v>622</v>
      </c>
      <c r="H629" s="29">
        <f t="shared" si="120"/>
        <v>1</v>
      </c>
      <c r="I629" s="18">
        <v>42350</v>
      </c>
      <c r="J629" s="23" t="s">
        <v>2679</v>
      </c>
      <c r="K629" s="23" t="str">
        <f t="shared" si="118"/>
        <v>국어 표기법의 변천에 관한 연구.hwp</v>
      </c>
      <c r="L629" s="32"/>
      <c r="M629" s="20"/>
      <c r="N629" s="5"/>
      <c r="O629" s="5"/>
      <c r="P629" s="5"/>
      <c r="Q629" s="5"/>
      <c r="R629" s="5" t="s">
        <v>2680</v>
      </c>
      <c r="S629" s="5"/>
      <c r="T629" s="5"/>
      <c r="U629" s="34"/>
      <c r="V629" s="20"/>
      <c r="W629" s="34"/>
      <c r="X629" s="20"/>
      <c r="Y629" s="5"/>
      <c r="Z629" s="5"/>
      <c r="AA629" s="5"/>
      <c r="AB629" s="5"/>
      <c r="AC629" s="34"/>
      <c r="AD629" s="34"/>
      <c r="AE629" s="152" t="str">
        <f t="shared" si="117"/>
        <v/>
      </c>
      <c r="AF629" s="53" t="str">
        <f t="shared" ca="1" si="113"/>
        <v>X</v>
      </c>
      <c r="AG629" s="56" t="str">
        <f t="shared" si="114"/>
        <v>미확인</v>
      </c>
      <c r="AH629" s="55"/>
      <c r="AI629" s="39"/>
      <c r="AJ629" s="61"/>
      <c r="AK629" s="181"/>
      <c r="AL629" s="55" t="str">
        <f t="shared" si="115"/>
        <v>O</v>
      </c>
      <c r="AM629" s="47"/>
      <c r="AN629" s="47"/>
      <c r="AO629" s="47"/>
      <c r="AP629" s="44"/>
    </row>
    <row r="630" spans="1:42" ht="18" customHeight="1" x14ac:dyDescent="0.3">
      <c r="A630" s="13">
        <f t="shared" si="121"/>
        <v>0</v>
      </c>
      <c r="B630" s="120">
        <f t="shared" si="111"/>
        <v>1</v>
      </c>
      <c r="C630" s="55" t="str">
        <f t="shared" si="119"/>
        <v>2015.12.12</v>
      </c>
      <c r="D630" s="47" t="str">
        <f>IF(ISBLANK(J630),"",IF(ISBLANK(E629),"07:30 AM","08:30 AM"))</f>
        <v>07:30 AM</v>
      </c>
      <c r="E630" s="172"/>
      <c r="F630" s="177" t="str">
        <f t="shared" ca="1" si="112"/>
        <v>국어지식 교육론: 2015.12.12.(토) 게시예정</v>
      </c>
      <c r="G630" s="26">
        <f t="shared" si="116"/>
        <v>623</v>
      </c>
      <c r="H630" s="29">
        <f t="shared" si="120"/>
        <v>2</v>
      </c>
      <c r="I630" s="18">
        <v>42350</v>
      </c>
      <c r="J630" s="23" t="s">
        <v>2681</v>
      </c>
      <c r="K630" s="23" t="str">
        <f t="shared" si="118"/>
        <v>국어지식 교육론.hwp</v>
      </c>
      <c r="L630" s="32"/>
      <c r="M630" s="20"/>
      <c r="N630" s="5"/>
      <c r="O630" s="5"/>
      <c r="P630" s="5"/>
      <c r="Q630" s="5"/>
      <c r="R630" s="5"/>
      <c r="S630" s="5"/>
      <c r="T630" s="5"/>
      <c r="U630" s="34"/>
      <c r="V630" s="20"/>
      <c r="W630" s="34"/>
      <c r="X630" s="20"/>
      <c r="Y630" s="5"/>
      <c r="Z630" s="5"/>
      <c r="AA630" s="5"/>
      <c r="AB630" s="5"/>
      <c r="AC630" s="34"/>
      <c r="AD630" s="34"/>
      <c r="AE630" s="152" t="str">
        <f t="shared" si="117"/>
        <v/>
      </c>
      <c r="AF630" s="53" t="str">
        <f t="shared" ca="1" si="113"/>
        <v>X</v>
      </c>
      <c r="AG630" s="56" t="str">
        <f t="shared" si="114"/>
        <v>지은이 찾을 수 없음</v>
      </c>
      <c r="AH630" s="55"/>
      <c r="AI630" s="39"/>
      <c r="AJ630" s="61"/>
      <c r="AK630" s="181" t="s">
        <v>2895</v>
      </c>
      <c r="AL630" s="55" t="str">
        <f t="shared" si="115"/>
        <v>O</v>
      </c>
      <c r="AM630" s="47"/>
      <c r="AN630" s="47"/>
      <c r="AO630" s="47"/>
      <c r="AP630" s="44"/>
    </row>
    <row r="631" spans="1:42" ht="18" customHeight="1" x14ac:dyDescent="0.3">
      <c r="A631" s="13">
        <f t="shared" si="121"/>
        <v>0</v>
      </c>
      <c r="B631" s="120">
        <f t="shared" si="111"/>
        <v>1</v>
      </c>
      <c r="C631" s="55" t="str">
        <f t="shared" si="119"/>
        <v>2015.12.12</v>
      </c>
      <c r="D631" s="47" t="str">
        <f>IF(ISBLANK(J631),"",IF(ISBLANK(E629),"08:00 AM","09:00 AM"))</f>
        <v>08:00 AM</v>
      </c>
      <c r="E631" s="172"/>
      <c r="F631" s="177" t="str">
        <f t="shared" ca="1" si="112"/>
        <v>국어 정보화를 위한 어휘 연구의 방향: 2015.12.12.(토) 게시예정</v>
      </c>
      <c r="G631" s="26">
        <f t="shared" si="116"/>
        <v>624</v>
      </c>
      <c r="H631" s="29">
        <f t="shared" si="120"/>
        <v>3</v>
      </c>
      <c r="I631" s="18">
        <v>42350</v>
      </c>
      <c r="J631" s="23" t="s">
        <v>2682</v>
      </c>
      <c r="K631" s="23" t="str">
        <f t="shared" si="118"/>
        <v>국어 정보화를 위한 어휘 연구의 방향.hwp</v>
      </c>
      <c r="L631" s="32" t="s">
        <v>2469</v>
      </c>
      <c r="M631" s="20"/>
      <c r="N631" s="5"/>
      <c r="O631" s="5"/>
      <c r="P631" s="5"/>
      <c r="Q631" s="5"/>
      <c r="R631" s="5"/>
      <c r="S631" s="5"/>
      <c r="T631" s="5"/>
      <c r="U631" s="34"/>
      <c r="V631" s="20"/>
      <c r="W631" s="34"/>
      <c r="X631" s="20"/>
      <c r="Y631" s="5"/>
      <c r="Z631" s="5"/>
      <c r="AA631" s="5"/>
      <c r="AB631" s="5"/>
      <c r="AC631" s="34"/>
      <c r="AD631" s="34"/>
      <c r="AE631" s="152" t="str">
        <f t="shared" si="117"/>
        <v/>
      </c>
      <c r="AF631" s="53" t="str">
        <f t="shared" ca="1" si="113"/>
        <v>X</v>
      </c>
      <c r="AG631" s="56" t="s">
        <v>2973</v>
      </c>
      <c r="AH631" s="55"/>
      <c r="AI631" s="39"/>
      <c r="AJ631" s="61"/>
      <c r="AK631" s="181"/>
      <c r="AL631" s="55" t="str">
        <f t="shared" si="115"/>
        <v>O</v>
      </c>
      <c r="AM631" s="47"/>
      <c r="AN631" s="47"/>
      <c r="AO631" s="47"/>
      <c r="AP631" s="44"/>
    </row>
    <row r="632" spans="1:42" ht="18" customHeight="1" x14ac:dyDescent="0.3">
      <c r="A632" s="13">
        <f t="shared" si="121"/>
        <v>0</v>
      </c>
      <c r="B632" s="120">
        <f t="shared" si="111"/>
        <v>1</v>
      </c>
      <c r="C632" s="55" t="str">
        <f t="shared" si="119"/>
        <v>2015.12.13</v>
      </c>
      <c r="D632" s="47" t="str">
        <f>IF(ISBLANK(J632),"",IF(ISBLANK(E632),"07:00 AM","08:00 AM"))</f>
        <v>07:00 AM</v>
      </c>
      <c r="E632" s="172"/>
      <c r="F632" s="177" t="str">
        <f t="shared" ca="1" si="112"/>
        <v>국어 정보 처리를 위한 품사 태그의 몇 문제: 2015.12.13.(일) 게시예정</v>
      </c>
      <c r="G632" s="26">
        <f t="shared" si="116"/>
        <v>625</v>
      </c>
      <c r="H632" s="29">
        <f t="shared" si="120"/>
        <v>1</v>
      </c>
      <c r="I632" s="18">
        <v>42351</v>
      </c>
      <c r="J632" s="23" t="s">
        <v>2683</v>
      </c>
      <c r="K632" s="23" t="str">
        <f t="shared" si="118"/>
        <v>국어 정보 처리를 위한 품사 태그의 몇 문제.hwp</v>
      </c>
      <c r="L632" s="32" t="s">
        <v>2653</v>
      </c>
      <c r="M632" s="20"/>
      <c r="N632" s="5"/>
      <c r="O632" s="5"/>
      <c r="P632" s="5"/>
      <c r="Q632" s="5"/>
      <c r="R632" s="5"/>
      <c r="S632" s="5"/>
      <c r="T632" s="5"/>
      <c r="U632" s="34"/>
      <c r="V632" s="20"/>
      <c r="W632" s="34"/>
      <c r="X632" s="20"/>
      <c r="Y632" s="5"/>
      <c r="Z632" s="5"/>
      <c r="AA632" s="5"/>
      <c r="AB632" s="5"/>
      <c r="AC632" s="34"/>
      <c r="AD632" s="34"/>
      <c r="AE632" s="152" t="str">
        <f t="shared" si="117"/>
        <v/>
      </c>
      <c r="AF632" s="53" t="str">
        <f t="shared" ca="1" si="113"/>
        <v>X</v>
      </c>
      <c r="AG632" s="56" t="str">
        <f t="shared" si="114"/>
        <v>미확인</v>
      </c>
      <c r="AH632" s="55"/>
      <c r="AI632" s="39"/>
      <c r="AJ632" s="61"/>
      <c r="AK632" s="181"/>
      <c r="AL632" s="55" t="str">
        <f t="shared" si="115"/>
        <v>O</v>
      </c>
      <c r="AM632" s="47"/>
      <c r="AN632" s="47"/>
      <c r="AO632" s="47"/>
      <c r="AP632" s="44"/>
    </row>
    <row r="633" spans="1:42" ht="18" customHeight="1" x14ac:dyDescent="0.3">
      <c r="A633" s="13">
        <f t="shared" si="121"/>
        <v>0</v>
      </c>
      <c r="B633" s="120">
        <f t="shared" si="111"/>
        <v>1</v>
      </c>
      <c r="C633" s="55" t="str">
        <f t="shared" si="119"/>
        <v>2015.12.13</v>
      </c>
      <c r="D633" s="47" t="str">
        <f>IF(ISBLANK(J633),"",IF(ISBLANK(E632),"07:30 AM","08:30 AM"))</f>
        <v>07:30 AM</v>
      </c>
      <c r="E633" s="172"/>
      <c r="F633" s="177" t="str">
        <f t="shared" ca="1" si="112"/>
        <v>국어 접사의 품사 태그 문제: 2015.12.13.(일) 게시예정</v>
      </c>
      <c r="G633" s="26">
        <f t="shared" si="116"/>
        <v>626</v>
      </c>
      <c r="H633" s="29">
        <f t="shared" si="120"/>
        <v>2</v>
      </c>
      <c r="I633" s="18">
        <v>42351</v>
      </c>
      <c r="J633" s="23" t="s">
        <v>2685</v>
      </c>
      <c r="K633" s="23" t="str">
        <f t="shared" si="118"/>
        <v>국어 접사의 품사 태그 문제.hwp</v>
      </c>
      <c r="L633" s="32" t="s">
        <v>2653</v>
      </c>
      <c r="M633" s="20"/>
      <c r="N633" s="5"/>
      <c r="O633" s="5"/>
      <c r="P633" s="5"/>
      <c r="Q633" s="5"/>
      <c r="R633" s="5" t="s">
        <v>2687</v>
      </c>
      <c r="S633" s="5"/>
      <c r="T633" s="5"/>
      <c r="U633" s="34"/>
      <c r="V633" s="20"/>
      <c r="W633" s="34"/>
      <c r="X633" s="20"/>
      <c r="Y633" s="5"/>
      <c r="Z633" s="5"/>
      <c r="AA633" s="5"/>
      <c r="AB633" s="5"/>
      <c r="AC633" s="34"/>
      <c r="AD633" s="34"/>
      <c r="AE633" s="152">
        <f t="shared" si="117"/>
        <v>2</v>
      </c>
      <c r="AF633" s="53" t="str">
        <f t="shared" ca="1" si="113"/>
        <v>X</v>
      </c>
      <c r="AG633" s="56" t="str">
        <f t="shared" si="114"/>
        <v>미확인</v>
      </c>
      <c r="AH633" s="55"/>
      <c r="AI633" s="39"/>
      <c r="AJ633" s="61"/>
      <c r="AK633" s="181"/>
      <c r="AL633" s="55" t="str">
        <f t="shared" si="115"/>
        <v>O</v>
      </c>
      <c r="AM633" s="47"/>
      <c r="AN633" s="47"/>
      <c r="AO633" s="47"/>
      <c r="AP633" s="44"/>
    </row>
    <row r="634" spans="1:42" ht="18" customHeight="1" x14ac:dyDescent="0.3">
      <c r="A634" s="13">
        <f t="shared" si="121"/>
        <v>0</v>
      </c>
      <c r="B634" s="120">
        <f t="shared" si="111"/>
        <v>1</v>
      </c>
      <c r="C634" s="55" t="str">
        <f t="shared" si="119"/>
        <v>2015.12.13</v>
      </c>
      <c r="D634" s="47" t="str">
        <f>IF(ISBLANK(J634),"",IF(ISBLANK(E632),"08:00 AM","09:00 AM"))</f>
        <v>08:00 AM</v>
      </c>
      <c r="E634" s="172"/>
      <c r="F634" s="177" t="str">
        <f t="shared" ca="1" si="112"/>
        <v>국어 음절구조의 최적성이론에 의한 분석: 2015.12.13.(일) 게시예정</v>
      </c>
      <c r="G634" s="26">
        <f t="shared" si="116"/>
        <v>627</v>
      </c>
      <c r="H634" s="29">
        <f t="shared" si="120"/>
        <v>3</v>
      </c>
      <c r="I634" s="18">
        <v>42351</v>
      </c>
      <c r="J634" s="23" t="s">
        <v>2688</v>
      </c>
      <c r="K634" s="23" t="str">
        <f t="shared" si="118"/>
        <v>국어 음절구조의 최적성이론에 의한 분석.hwp</v>
      </c>
      <c r="L634" s="32"/>
      <c r="M634" s="20"/>
      <c r="N634" s="5"/>
      <c r="O634" s="5"/>
      <c r="P634" s="5"/>
      <c r="Q634" s="5"/>
      <c r="R634" s="5"/>
      <c r="S634" s="5"/>
      <c r="T634" s="5"/>
      <c r="U634" s="34"/>
      <c r="V634" s="20"/>
      <c r="W634" s="34" t="s">
        <v>2689</v>
      </c>
      <c r="X634" s="20"/>
      <c r="Y634" s="5"/>
      <c r="Z634" s="5"/>
      <c r="AA634" s="5"/>
      <c r="AB634" s="5"/>
      <c r="AC634" s="34"/>
      <c r="AD634" s="34"/>
      <c r="AE634" s="152" t="str">
        <f t="shared" si="117"/>
        <v/>
      </c>
      <c r="AF634" s="53" t="str">
        <f t="shared" ca="1" si="113"/>
        <v>X</v>
      </c>
      <c r="AG634" s="56" t="str">
        <f t="shared" si="114"/>
        <v>미확인</v>
      </c>
      <c r="AH634" s="55"/>
      <c r="AI634" s="39"/>
      <c r="AJ634" s="61"/>
      <c r="AK634" s="181"/>
      <c r="AL634" s="55" t="str">
        <f t="shared" si="115"/>
        <v>O</v>
      </c>
      <c r="AM634" s="47"/>
      <c r="AN634" s="47"/>
      <c r="AO634" s="47"/>
      <c r="AP634" s="44"/>
    </row>
    <row r="635" spans="1:42" ht="18" customHeight="1" x14ac:dyDescent="0.3">
      <c r="A635" s="13">
        <f t="shared" si="121"/>
        <v>0</v>
      </c>
      <c r="B635" s="120">
        <f t="shared" si="111"/>
        <v>1</v>
      </c>
      <c r="C635" s="55" t="str">
        <f t="shared" si="119"/>
        <v>2015.12.14</v>
      </c>
      <c r="D635" s="47" t="str">
        <f>IF(ISBLANK(J635),"",IF(ISBLANK(E635),"07:00 AM","08:00 AM"))</f>
        <v>07:00 AM</v>
      </c>
      <c r="E635" s="172"/>
      <c r="F635" s="177" t="str">
        <f t="shared" ca="1" si="112"/>
        <v>국어 운동의 다섯 가지 목표: 2015.12.14.(월) 게시예정</v>
      </c>
      <c r="G635" s="26">
        <f t="shared" si="116"/>
        <v>628</v>
      </c>
      <c r="H635" s="29">
        <f t="shared" si="120"/>
        <v>1</v>
      </c>
      <c r="I635" s="18">
        <v>42352</v>
      </c>
      <c r="J635" s="23" t="s">
        <v>2690</v>
      </c>
      <c r="K635" s="23" t="str">
        <f t="shared" si="118"/>
        <v>국어 운동의 다섯 가지 목표.hwp</v>
      </c>
      <c r="L635" s="32"/>
      <c r="M635" s="20"/>
      <c r="N635" s="5"/>
      <c r="O635" s="5"/>
      <c r="P635" s="5"/>
      <c r="Q635" s="5"/>
      <c r="R635" s="5"/>
      <c r="S635" s="5"/>
      <c r="T635" s="5"/>
      <c r="U635" s="34"/>
      <c r="V635" s="20"/>
      <c r="W635" s="34"/>
      <c r="X635" s="20"/>
      <c r="Y635" s="5" t="s">
        <v>2691</v>
      </c>
      <c r="Z635" s="5"/>
      <c r="AA635" s="5"/>
      <c r="AB635" s="5"/>
      <c r="AC635" s="34"/>
      <c r="AD635" s="34"/>
      <c r="AE635" s="152" t="str">
        <f t="shared" si="117"/>
        <v/>
      </c>
      <c r="AF635" s="53" t="str">
        <f t="shared" ca="1" si="113"/>
        <v>X</v>
      </c>
      <c r="AG635" s="56" t="str">
        <f t="shared" ref="AG635:AG671" si="122">IF(ISBLANK(J635),"",IF(COUNTA(L635:AD635)=0,"지은이 찾을 수 없음",IF(COUNTA(L635:AD635)&gt;0,"미확인")))</f>
        <v>미확인</v>
      </c>
      <c r="AH635" s="55"/>
      <c r="AI635" s="39"/>
      <c r="AJ635" s="61"/>
      <c r="AK635" s="181"/>
      <c r="AL635" s="55" t="str">
        <f t="shared" si="115"/>
        <v>O</v>
      </c>
      <c r="AM635" s="47"/>
      <c r="AN635" s="47"/>
      <c r="AO635" s="47"/>
      <c r="AP635" s="44"/>
    </row>
    <row r="636" spans="1:42" ht="18" customHeight="1" x14ac:dyDescent="0.3">
      <c r="A636" s="13">
        <f t="shared" si="121"/>
        <v>0</v>
      </c>
      <c r="B636" s="120">
        <f t="shared" si="111"/>
        <v>1</v>
      </c>
      <c r="C636" s="55" t="str">
        <f t="shared" si="119"/>
        <v>2015.12.14</v>
      </c>
      <c r="D636" s="47" t="str">
        <f>IF(ISBLANK(J636),"",IF(ISBLANK(E635),"07:30 AM","08:30 AM"))</f>
        <v>07:30 AM</v>
      </c>
      <c r="E636" s="172"/>
      <c r="F636" s="177" t="str">
        <f t="shared" ca="1" si="112"/>
        <v>국어 오용 어법론: 2015.12.14.(월) 게시예정</v>
      </c>
      <c r="G636" s="26">
        <f t="shared" si="116"/>
        <v>629</v>
      </c>
      <c r="H636" s="29">
        <f t="shared" si="120"/>
        <v>2</v>
      </c>
      <c r="I636" s="18">
        <v>42352</v>
      </c>
      <c r="J636" s="23" t="s">
        <v>2692</v>
      </c>
      <c r="K636" s="23" t="str">
        <f t="shared" si="118"/>
        <v>국어 오용 어법론.hwp</v>
      </c>
      <c r="L636" s="32"/>
      <c r="M636" s="20"/>
      <c r="N636" s="5"/>
      <c r="O636" s="5"/>
      <c r="P636" s="5"/>
      <c r="Q636" s="213" t="str">
        <f>AK636</f>
        <v>민현식</v>
      </c>
      <c r="R636" s="5"/>
      <c r="S636" s="5"/>
      <c r="T636" s="5"/>
      <c r="U636" s="34"/>
      <c r="V636" s="20"/>
      <c r="W636" s="34"/>
      <c r="X636" s="20"/>
      <c r="Y636" s="5"/>
      <c r="Z636" s="5"/>
      <c r="AA636" s="5"/>
      <c r="AB636" s="5"/>
      <c r="AC636" s="34"/>
      <c r="AD636" s="34"/>
      <c r="AE636" s="152" t="str">
        <f t="shared" si="117"/>
        <v/>
      </c>
      <c r="AF636" s="53" t="str">
        <f t="shared" ca="1" si="113"/>
        <v>X</v>
      </c>
      <c r="AG636" s="56">
        <v>42230</v>
      </c>
      <c r="AH636" s="55" t="s">
        <v>2990</v>
      </c>
      <c r="AI636" s="39"/>
      <c r="AJ636" s="61"/>
      <c r="AK636" s="181" t="s">
        <v>2905</v>
      </c>
      <c r="AL636" s="55" t="str">
        <f t="shared" si="115"/>
        <v>O</v>
      </c>
      <c r="AM636" s="47"/>
      <c r="AN636" s="47"/>
      <c r="AO636" s="47"/>
      <c r="AP636" s="44"/>
    </row>
    <row r="637" spans="1:42" ht="18" customHeight="1" x14ac:dyDescent="0.3">
      <c r="A637" s="13">
        <f t="shared" si="121"/>
        <v>0</v>
      </c>
      <c r="B637" s="120">
        <f t="shared" si="111"/>
        <v>1</v>
      </c>
      <c r="C637" s="55" t="str">
        <f t="shared" si="119"/>
        <v>2015.12.14</v>
      </c>
      <c r="D637" s="47" t="str">
        <f>IF(ISBLANK(J637),"",IF(ISBLANK(E635),"08:00 AM","09:00 AM"))</f>
        <v>08:00 AM</v>
      </c>
      <c r="E637" s="172"/>
      <c r="F637" s="177" t="str">
        <f t="shared" ca="1" si="112"/>
        <v>국어 어휘사 연구 자료 목록: 2015.12.14.(월) 게시예정</v>
      </c>
      <c r="G637" s="26">
        <f t="shared" si="116"/>
        <v>630</v>
      </c>
      <c r="H637" s="29">
        <f t="shared" si="120"/>
        <v>3</v>
      </c>
      <c r="I637" s="18">
        <v>42352</v>
      </c>
      <c r="J637" s="23" t="s">
        <v>2693</v>
      </c>
      <c r="K637" s="23" t="str">
        <f t="shared" si="118"/>
        <v>국어 어휘사 연구 자료 목록.hwp</v>
      </c>
      <c r="L637" s="32"/>
      <c r="M637" s="20"/>
      <c r="N637" s="5"/>
      <c r="O637" s="5"/>
      <c r="P637" s="5"/>
      <c r="Q637" s="5"/>
      <c r="R637" s="5" t="s">
        <v>2680</v>
      </c>
      <c r="S637" s="5"/>
      <c r="T637" s="5"/>
      <c r="U637" s="34"/>
      <c r="V637" s="20"/>
      <c r="W637" s="34"/>
      <c r="X637" s="20"/>
      <c r="Y637" s="5"/>
      <c r="Z637" s="5"/>
      <c r="AA637" s="5"/>
      <c r="AB637" s="5"/>
      <c r="AC637" s="34"/>
      <c r="AD637" s="34"/>
      <c r="AE637" s="152" t="str">
        <f t="shared" si="117"/>
        <v/>
      </c>
      <c r="AF637" s="53" t="str">
        <f t="shared" ca="1" si="113"/>
        <v>X</v>
      </c>
      <c r="AG637" s="56" t="str">
        <f t="shared" si="122"/>
        <v>미확인</v>
      </c>
      <c r="AH637" s="55"/>
      <c r="AI637" s="39"/>
      <c r="AJ637" s="61"/>
      <c r="AK637" s="181"/>
      <c r="AL637" s="55" t="str">
        <f t="shared" si="115"/>
        <v>O</v>
      </c>
      <c r="AM637" s="47"/>
      <c r="AN637" s="47"/>
      <c r="AO637" s="47"/>
      <c r="AP637" s="44"/>
    </row>
    <row r="638" spans="1:42" ht="18" customHeight="1" x14ac:dyDescent="0.3">
      <c r="A638" s="13">
        <f t="shared" si="121"/>
        <v>0</v>
      </c>
      <c r="B638" s="120">
        <f t="shared" si="111"/>
        <v>1</v>
      </c>
      <c r="C638" s="55" t="str">
        <f t="shared" si="119"/>
        <v>2015.12.15</v>
      </c>
      <c r="D638" s="47" t="str">
        <f>IF(ISBLANK(J638),"",IF(ISBLANK(E638),"07:00 AM","08:00 AM"))</f>
        <v>07:00 AM</v>
      </c>
      <c r="E638" s="172"/>
      <c r="F638" s="177" t="str">
        <f t="shared" ca="1" si="112"/>
        <v>국어 어휘론의 지평: 2015.12.15.(화) 게시예정</v>
      </c>
      <c r="G638" s="26">
        <f t="shared" si="116"/>
        <v>631</v>
      </c>
      <c r="H638" s="29">
        <f t="shared" si="120"/>
        <v>1</v>
      </c>
      <c r="I638" s="18">
        <v>42353</v>
      </c>
      <c r="J638" s="23" t="s">
        <v>2694</v>
      </c>
      <c r="K638" s="23" t="str">
        <f t="shared" si="118"/>
        <v>국어 어휘론의 지평.hwp</v>
      </c>
      <c r="L638" s="32" t="s">
        <v>2469</v>
      </c>
      <c r="M638" s="20"/>
      <c r="N638" s="5"/>
      <c r="O638" s="5"/>
      <c r="P638" s="5"/>
      <c r="Q638" s="5"/>
      <c r="R638" s="5"/>
      <c r="S638" s="5"/>
      <c r="T638" s="5"/>
      <c r="U638" s="34"/>
      <c r="V638" s="20"/>
      <c r="W638" s="34"/>
      <c r="X638" s="20"/>
      <c r="Y638" s="5"/>
      <c r="Z638" s="5"/>
      <c r="AA638" s="5"/>
      <c r="AB638" s="5"/>
      <c r="AC638" s="34"/>
      <c r="AD638" s="34"/>
      <c r="AE638" s="152" t="str">
        <f t="shared" ref="AE638:AE676" si="123">IF(OR(ISBLANK(J638),COUNTA(L638:AD638)&lt;=1),"",IF(COUNTA(L638:AD638)&gt;1,COUNTA(L638:AD638)))</f>
        <v/>
      </c>
      <c r="AF638" s="53" t="str">
        <f t="shared" ca="1" si="113"/>
        <v>X</v>
      </c>
      <c r="AG638" s="56" t="s">
        <v>2973</v>
      </c>
      <c r="AH638" s="55"/>
      <c r="AI638" s="39"/>
      <c r="AJ638" s="61"/>
      <c r="AK638" s="181"/>
      <c r="AL638" s="55" t="str">
        <f t="shared" si="115"/>
        <v>O</v>
      </c>
      <c r="AM638" s="47"/>
      <c r="AN638" s="47"/>
      <c r="AO638" s="47"/>
      <c r="AP638" s="44"/>
    </row>
    <row r="639" spans="1:42" ht="18" customHeight="1" x14ac:dyDescent="0.3">
      <c r="A639" s="13">
        <f t="shared" si="121"/>
        <v>0</v>
      </c>
      <c r="B639" s="120">
        <f t="shared" si="111"/>
        <v>1</v>
      </c>
      <c r="C639" s="55" t="str">
        <f t="shared" si="119"/>
        <v>2015.12.15</v>
      </c>
      <c r="D639" s="47" t="str">
        <f>IF(ISBLANK(J639),"",IF(ISBLANK(E638),"07:30 AM","08:30 AM"))</f>
        <v>07:30 AM</v>
      </c>
      <c r="E639" s="172"/>
      <c r="F639" s="177" t="str">
        <f t="shared" ca="1" si="112"/>
        <v>국어순화(우리말 속의 일본어): 2015.12.15.(화) 게시예정</v>
      </c>
      <c r="G639" s="26">
        <f t="shared" si="116"/>
        <v>632</v>
      </c>
      <c r="H639" s="29">
        <f t="shared" si="120"/>
        <v>2</v>
      </c>
      <c r="I639" s="18">
        <v>42353</v>
      </c>
      <c r="J639" s="23" t="s">
        <v>2695</v>
      </c>
      <c r="K639" s="23" t="str">
        <f t="shared" si="118"/>
        <v>국어순화(우리말 속의 일본어).hwp</v>
      </c>
      <c r="L639" s="32"/>
      <c r="M639" s="20"/>
      <c r="N639" s="5"/>
      <c r="O639" s="5"/>
      <c r="P639" s="5"/>
      <c r="Q639" s="5"/>
      <c r="R639" s="5"/>
      <c r="S639" s="5"/>
      <c r="T639" s="5"/>
      <c r="U639" s="34" t="s">
        <v>2697</v>
      </c>
      <c r="V639" s="20"/>
      <c r="W639" s="34"/>
      <c r="X639" s="20"/>
      <c r="Y639" s="5"/>
      <c r="Z639" s="5"/>
      <c r="AA639" s="5"/>
      <c r="AB639" s="5"/>
      <c r="AC639" s="34"/>
      <c r="AD639" s="34"/>
      <c r="AE639" s="152" t="str">
        <f t="shared" si="123"/>
        <v/>
      </c>
      <c r="AF639" s="53" t="str">
        <f t="shared" ca="1" si="113"/>
        <v>X</v>
      </c>
      <c r="AG639" s="56" t="str">
        <f t="shared" si="122"/>
        <v>미확인</v>
      </c>
      <c r="AH639" s="55"/>
      <c r="AI639" s="39"/>
      <c r="AJ639" s="61"/>
      <c r="AK639" s="181"/>
      <c r="AL639" s="55" t="str">
        <f t="shared" si="115"/>
        <v>O</v>
      </c>
      <c r="AM639" s="47"/>
      <c r="AN639" s="47"/>
      <c r="AO639" s="47"/>
      <c r="AP639" s="44"/>
    </row>
    <row r="640" spans="1:42" ht="18" customHeight="1" x14ac:dyDescent="0.3">
      <c r="A640" s="13">
        <f t="shared" si="121"/>
        <v>0</v>
      </c>
      <c r="B640" s="120">
        <f t="shared" si="111"/>
        <v>1</v>
      </c>
      <c r="C640" s="55" t="str">
        <f t="shared" si="119"/>
        <v>2015.12.15</v>
      </c>
      <c r="D640" s="47" t="str">
        <f>IF(ISBLANK(J640),"",IF(ISBLANK(E638),"08:00 AM","09:00 AM"))</f>
        <v>08:00 AM</v>
      </c>
      <c r="E640" s="172"/>
      <c r="F640" s="177" t="str">
        <f t="shared" ca="1" si="112"/>
        <v>국어 순화와 올바른 언어 생활: 2015.12.15.(화) 게시예정</v>
      </c>
      <c r="G640" s="26">
        <f t="shared" si="116"/>
        <v>633</v>
      </c>
      <c r="H640" s="29">
        <f t="shared" si="120"/>
        <v>3</v>
      </c>
      <c r="I640" s="18">
        <v>42353</v>
      </c>
      <c r="J640" s="23" t="s">
        <v>2698</v>
      </c>
      <c r="K640" s="23" t="str">
        <f t="shared" si="118"/>
        <v>국어 순화와 올바른 언어 생활.hwp</v>
      </c>
      <c r="L640" s="32"/>
      <c r="M640" s="20"/>
      <c r="N640" s="5"/>
      <c r="O640" s="5"/>
      <c r="P640" s="5"/>
      <c r="Q640" s="5"/>
      <c r="R640" s="5"/>
      <c r="S640" s="5"/>
      <c r="T640" s="5"/>
      <c r="U640" s="34"/>
      <c r="V640" s="20"/>
      <c r="W640" s="34"/>
      <c r="X640" s="20"/>
      <c r="Y640" s="5" t="s">
        <v>2700</v>
      </c>
      <c r="Z640" s="5"/>
      <c r="AA640" s="5"/>
      <c r="AB640" s="5"/>
      <c r="AC640" s="34"/>
      <c r="AD640" s="34"/>
      <c r="AE640" s="152" t="str">
        <f t="shared" si="123"/>
        <v/>
      </c>
      <c r="AF640" s="53" t="str">
        <f t="shared" ca="1" si="113"/>
        <v>X</v>
      </c>
      <c r="AG640" s="56" t="str">
        <f t="shared" si="122"/>
        <v>미확인</v>
      </c>
      <c r="AH640" s="55"/>
      <c r="AI640" s="39"/>
      <c r="AJ640" s="61"/>
      <c r="AK640" s="181"/>
      <c r="AL640" s="55" t="str">
        <f t="shared" si="115"/>
        <v>O</v>
      </c>
      <c r="AM640" s="47"/>
      <c r="AN640" s="47"/>
      <c r="AO640" s="47"/>
      <c r="AP640" s="44"/>
    </row>
    <row r="641" spans="1:42" ht="18" customHeight="1" x14ac:dyDescent="0.3">
      <c r="A641" s="13">
        <f t="shared" si="83"/>
        <v>0</v>
      </c>
      <c r="B641" s="120">
        <f t="shared" si="111"/>
        <v>1</v>
      </c>
      <c r="C641" s="55" t="str">
        <f t="shared" si="119"/>
        <v>2015.12.16</v>
      </c>
      <c r="D641" s="47" t="str">
        <f>IF(ISBLANK(J641),"",IF(ISBLANK(E641),"07:00 AM","08:00 AM"))</f>
        <v>07:00 AM</v>
      </c>
      <c r="E641" s="172"/>
      <c r="F641" s="177" t="str">
        <f t="shared" ca="1" si="112"/>
        <v>국어 순화는 왜 해야 하며 어떻게 해야 하나?: 2015.12.16.(수) 게시예정</v>
      </c>
      <c r="G641" s="26">
        <f t="shared" si="116"/>
        <v>634</v>
      </c>
      <c r="H641" s="29">
        <f t="shared" si="120"/>
        <v>1</v>
      </c>
      <c r="I641" s="18">
        <v>42354</v>
      </c>
      <c r="J641" s="158" t="s">
        <v>2702</v>
      </c>
      <c r="K641" s="23" t="s">
        <v>2701</v>
      </c>
      <c r="L641" s="32"/>
      <c r="M641" s="20"/>
      <c r="N641" s="5"/>
      <c r="O641" s="5"/>
      <c r="P641" s="5"/>
      <c r="Q641" s="5"/>
      <c r="R641" s="5"/>
      <c r="S641" s="5"/>
      <c r="T641" s="5"/>
      <c r="U641" s="34"/>
      <c r="V641" s="20"/>
      <c r="W641" s="34"/>
      <c r="X641" s="20"/>
      <c r="Y641" s="5"/>
      <c r="Z641" s="5"/>
      <c r="AA641" s="5"/>
      <c r="AB641" s="5"/>
      <c r="AC641" s="34" t="s">
        <v>2807</v>
      </c>
      <c r="AD641" s="34" t="s">
        <v>2325</v>
      </c>
      <c r="AE641" s="152">
        <f t="shared" si="123"/>
        <v>2</v>
      </c>
      <c r="AF641" s="53" t="str">
        <f t="shared" ca="1" si="113"/>
        <v>X</v>
      </c>
      <c r="AG641" s="56">
        <v>42230</v>
      </c>
      <c r="AH641" s="55" t="s">
        <v>2808</v>
      </c>
      <c r="AI641" s="39"/>
      <c r="AJ641" s="61"/>
      <c r="AK641" s="181"/>
      <c r="AL641" s="55" t="str">
        <f t="shared" si="115"/>
        <v>O</v>
      </c>
      <c r="AM641" s="47"/>
      <c r="AN641" s="47"/>
      <c r="AO641" s="47"/>
      <c r="AP641" s="44"/>
    </row>
    <row r="642" spans="1:42" ht="18" customHeight="1" x14ac:dyDescent="0.3">
      <c r="A642" s="13">
        <f t="shared" si="83"/>
        <v>0</v>
      </c>
      <c r="B642" s="120">
        <f t="shared" si="111"/>
        <v>1</v>
      </c>
      <c r="C642" s="55" t="str">
        <f t="shared" si="119"/>
        <v>2015.12.16</v>
      </c>
      <c r="D642" s="47" t="str">
        <f>IF(ISBLANK(J642),"",IF(ISBLANK(E641),"07:30 AM","08:30 AM"))</f>
        <v>07:30 AM</v>
      </c>
      <c r="E642" s="172"/>
      <c r="F642" s="177" t="str">
        <f t="shared" ca="1" si="112"/>
        <v>국어 순화: 2015.12.16.(수) 게시예정</v>
      </c>
      <c r="G642" s="26">
        <f t="shared" si="116"/>
        <v>635</v>
      </c>
      <c r="H642" s="29">
        <f t="shared" si="120"/>
        <v>2</v>
      </c>
      <c r="I642" s="18">
        <v>42354</v>
      </c>
      <c r="J642" s="23" t="s">
        <v>2703</v>
      </c>
      <c r="K642" s="23" t="str">
        <f t="shared" ref="K642:K678" si="124">IF(ISBLANK(J642),"",CONCATENATE(J642,".hwp"))</f>
        <v>국어 순화.hwp</v>
      </c>
      <c r="L642" s="32"/>
      <c r="M642" s="20"/>
      <c r="N642" s="5"/>
      <c r="O642" s="5"/>
      <c r="P642" s="5"/>
      <c r="Q642" s="5"/>
      <c r="R642" s="5"/>
      <c r="S642" s="5"/>
      <c r="T642" s="5" t="s">
        <v>2704</v>
      </c>
      <c r="U642" s="34"/>
      <c r="V642" s="20"/>
      <c r="W642" s="34"/>
      <c r="X642" s="20"/>
      <c r="Y642" s="5"/>
      <c r="Z642" s="5"/>
      <c r="AA642" s="5"/>
      <c r="AB642" s="5"/>
      <c r="AC642" s="34"/>
      <c r="AD642" s="34"/>
      <c r="AE642" s="152" t="str">
        <f t="shared" si="123"/>
        <v/>
      </c>
      <c r="AF642" s="53" t="str">
        <f t="shared" ca="1" si="113"/>
        <v>X</v>
      </c>
      <c r="AG642" s="56" t="str">
        <f t="shared" si="122"/>
        <v>미확인</v>
      </c>
      <c r="AH642" s="55"/>
      <c r="AI642" s="39"/>
      <c r="AJ642" s="61"/>
      <c r="AK642" s="181"/>
      <c r="AL642" s="55" t="str">
        <f t="shared" si="115"/>
        <v>O</v>
      </c>
      <c r="AM642" s="47"/>
      <c r="AN642" s="47"/>
      <c r="AO642" s="47"/>
      <c r="AP642" s="44"/>
    </row>
    <row r="643" spans="1:42" ht="18" customHeight="1" x14ac:dyDescent="0.3">
      <c r="A643" s="13">
        <f t="shared" si="83"/>
        <v>0</v>
      </c>
      <c r="B643" s="120">
        <f t="shared" si="111"/>
        <v>1</v>
      </c>
      <c r="C643" s="55" t="str">
        <f t="shared" si="119"/>
        <v>2015.12.16</v>
      </c>
      <c r="D643" s="47" t="str">
        <f>IF(ISBLANK(J643),"",IF(ISBLANK(E641),"08:00 AM","09:00 AM"))</f>
        <v>08:00 AM</v>
      </c>
      <c r="E643" s="172"/>
      <c r="F643" s="177" t="str">
        <f t="shared" ca="1" si="112"/>
        <v>국어 순화 자료집: 2015.12.16.(수) 게시예정</v>
      </c>
      <c r="G643" s="26">
        <f t="shared" si="116"/>
        <v>636</v>
      </c>
      <c r="H643" s="29">
        <f t="shared" si="120"/>
        <v>3</v>
      </c>
      <c r="I643" s="18">
        <v>42354</v>
      </c>
      <c r="J643" s="23" t="s">
        <v>2705</v>
      </c>
      <c r="K643" s="23" t="str">
        <f t="shared" si="124"/>
        <v>국어 순화 자료집.hwp</v>
      </c>
      <c r="L643" s="32"/>
      <c r="M643" s="20"/>
      <c r="N643" s="5"/>
      <c r="O643" s="5"/>
      <c r="P643" s="5"/>
      <c r="Q643" s="5"/>
      <c r="R643" s="5"/>
      <c r="S643" s="5"/>
      <c r="T643" s="5"/>
      <c r="U643" s="34"/>
      <c r="V643" s="20"/>
      <c r="W643" s="34"/>
      <c r="X643" s="20"/>
      <c r="Y643" s="5"/>
      <c r="Z643" s="5"/>
      <c r="AA643" s="5"/>
      <c r="AB643" s="5"/>
      <c r="AC643" s="34"/>
      <c r="AD643" s="34"/>
      <c r="AE643" s="152" t="str">
        <f t="shared" si="123"/>
        <v/>
      </c>
      <c r="AF643" s="53" t="str">
        <f t="shared" ca="1" si="113"/>
        <v>X</v>
      </c>
      <c r="AG643" s="56" t="str">
        <f t="shared" si="122"/>
        <v>지은이 찾을 수 없음</v>
      </c>
      <c r="AH643" s="55"/>
      <c r="AI643" s="39"/>
      <c r="AJ643" s="61"/>
      <c r="AK643" s="181"/>
      <c r="AL643" s="55" t="str">
        <f t="shared" si="115"/>
        <v>O</v>
      </c>
      <c r="AM643" s="47"/>
      <c r="AN643" s="47"/>
      <c r="AO643" s="47"/>
      <c r="AP643" s="44"/>
    </row>
    <row r="644" spans="1:42" s="170" customFormat="1" ht="18" customHeight="1" x14ac:dyDescent="0.3">
      <c r="A644" s="154">
        <f t="shared" si="83"/>
        <v>0</v>
      </c>
      <c r="B644" s="120">
        <f t="shared" si="111"/>
        <v>1</v>
      </c>
      <c r="C644" s="55" t="str">
        <f t="shared" si="119"/>
        <v>2015.12.17</v>
      </c>
      <c r="D644" s="47" t="str">
        <f>IF(ISBLANK(J644),"",IF(ISBLANK(E644),"07:00 AM","08:00 AM"))</f>
        <v>07:00 AM</v>
      </c>
      <c r="E644" s="172"/>
      <c r="F644" s="177" t="str">
        <f t="shared" ca="1" si="112"/>
        <v>국어 순화 용어 자료집(문화체육부. 1997): 2015.12.17.(목) 게시예정</v>
      </c>
      <c r="G644" s="155">
        <f t="shared" si="116"/>
        <v>637</v>
      </c>
      <c r="H644" s="29">
        <f t="shared" si="120"/>
        <v>1</v>
      </c>
      <c r="I644" s="156">
        <v>42355</v>
      </c>
      <c r="J644" s="158" t="s">
        <v>2706</v>
      </c>
      <c r="K644" s="158" t="str">
        <f t="shared" si="124"/>
        <v>국어 순화 용어 자료집(문화체육부. 1997).hwp</v>
      </c>
      <c r="L644" s="159" t="s">
        <v>2141</v>
      </c>
      <c r="M644" s="160"/>
      <c r="N644" s="161"/>
      <c r="O644" s="161"/>
      <c r="P644" s="161"/>
      <c r="Q644" s="161" t="s">
        <v>2796</v>
      </c>
      <c r="R644" s="161"/>
      <c r="S644" s="161"/>
      <c r="T644" s="161"/>
      <c r="U644" s="162"/>
      <c r="V644" s="160"/>
      <c r="W644" s="162"/>
      <c r="X644" s="160"/>
      <c r="Y644" s="161"/>
      <c r="Z644" s="161"/>
      <c r="AA644" s="161"/>
      <c r="AB644" s="161"/>
      <c r="AC644" s="162"/>
      <c r="AD644" s="162"/>
      <c r="AE644" s="163">
        <f t="shared" si="123"/>
        <v>2</v>
      </c>
      <c r="AF644" s="164" t="str">
        <f t="shared" ca="1" si="113"/>
        <v>X</v>
      </c>
      <c r="AG644" s="56">
        <v>42230</v>
      </c>
      <c r="AH644" s="55" t="s">
        <v>2953</v>
      </c>
      <c r="AI644" s="166"/>
      <c r="AJ644" s="167"/>
      <c r="AK644" s="184"/>
      <c r="AL644" s="165" t="str">
        <f t="shared" si="115"/>
        <v>O</v>
      </c>
      <c r="AM644" s="168"/>
      <c r="AN644" s="168"/>
      <c r="AO644" s="168"/>
      <c r="AP644" s="169"/>
    </row>
    <row r="645" spans="1:42" ht="18" customHeight="1" x14ac:dyDescent="0.3">
      <c r="A645" s="13">
        <f t="shared" si="83"/>
        <v>0</v>
      </c>
      <c r="B645" s="120">
        <f t="shared" si="111"/>
        <v>1</v>
      </c>
      <c r="C645" s="55" t="str">
        <f t="shared" si="119"/>
        <v>2015.12.17</v>
      </c>
      <c r="D645" s="47" t="str">
        <f>IF(ISBLANK(J645),"",IF(ISBLANK(E644),"07:30 AM","08:30 AM"))</f>
        <v>07:30 AM</v>
      </c>
      <c r="E645" s="172"/>
      <c r="F645" s="177" t="str">
        <f t="shared" ca="1" si="112"/>
        <v>국어 수사의 발달: 2015.12.17.(목) 게시예정</v>
      </c>
      <c r="G645" s="26">
        <f t="shared" si="116"/>
        <v>638</v>
      </c>
      <c r="H645" s="29">
        <f t="shared" si="120"/>
        <v>2</v>
      </c>
      <c r="I645" s="18">
        <v>42355</v>
      </c>
      <c r="J645" s="23" t="s">
        <v>2707</v>
      </c>
      <c r="K645" s="23" t="str">
        <f t="shared" si="124"/>
        <v>국어 수사의 발달.hwp</v>
      </c>
      <c r="L645" s="32" t="s">
        <v>2469</v>
      </c>
      <c r="M645" s="20"/>
      <c r="N645" s="5"/>
      <c r="O645" s="5"/>
      <c r="P645" s="5"/>
      <c r="Q645" s="5"/>
      <c r="R645" s="5"/>
      <c r="S645" s="5"/>
      <c r="T645" s="5"/>
      <c r="U645" s="34"/>
      <c r="V645" s="20"/>
      <c r="W645" s="34"/>
      <c r="X645" s="20"/>
      <c r="Y645" s="5"/>
      <c r="Z645" s="5"/>
      <c r="AA645" s="5"/>
      <c r="AB645" s="5"/>
      <c r="AC645" s="34"/>
      <c r="AD645" s="34"/>
      <c r="AE645" s="152" t="str">
        <f t="shared" si="123"/>
        <v/>
      </c>
      <c r="AF645" s="53" t="str">
        <f t="shared" ca="1" si="113"/>
        <v>X</v>
      </c>
      <c r="AG645" s="56" t="s">
        <v>2973</v>
      </c>
      <c r="AH645" s="55"/>
      <c r="AI645" s="39"/>
      <c r="AJ645" s="61"/>
      <c r="AK645" s="181"/>
      <c r="AL645" s="55" t="str">
        <f t="shared" si="115"/>
        <v>O</v>
      </c>
      <c r="AM645" s="47"/>
      <c r="AN645" s="47"/>
      <c r="AO645" s="47"/>
      <c r="AP645" s="44"/>
    </row>
    <row r="646" spans="1:42" ht="18" customHeight="1" x14ac:dyDescent="0.3">
      <c r="A646" s="13">
        <f t="shared" si="83"/>
        <v>0</v>
      </c>
      <c r="B646" s="120">
        <f t="shared" si="111"/>
        <v>1</v>
      </c>
      <c r="C646" s="55" t="str">
        <f t="shared" si="119"/>
        <v>2015.12.17</v>
      </c>
      <c r="D646" s="47" t="str">
        <f>IF(ISBLANK(J646),"",IF(ISBLANK(E644),"08:00 AM","09:00 AM"))</f>
        <v>08:00 AM</v>
      </c>
      <c r="E646" s="172"/>
      <c r="F646" s="177" t="str">
        <f t="shared" ca="1" si="112"/>
        <v>국어 사전에서의 합성어 처리에 관한 연구: 2015.12.17.(목) 게시예정</v>
      </c>
      <c r="G646" s="26">
        <f t="shared" si="116"/>
        <v>639</v>
      </c>
      <c r="H646" s="29">
        <f t="shared" si="120"/>
        <v>3</v>
      </c>
      <c r="I646" s="18">
        <v>42355</v>
      </c>
      <c r="J646" s="23" t="s">
        <v>2709</v>
      </c>
      <c r="K646" s="23" t="str">
        <f t="shared" si="124"/>
        <v>국어 사전에서의 합성어 처리에 관한 연구.hwp</v>
      </c>
      <c r="L646" s="32" t="s">
        <v>2469</v>
      </c>
      <c r="M646" s="20" t="s">
        <v>2711</v>
      </c>
      <c r="N646" s="5"/>
      <c r="O646" s="5"/>
      <c r="P646" s="5"/>
      <c r="Q646" s="5"/>
      <c r="R646" s="5"/>
      <c r="S646" s="5"/>
      <c r="T646" s="5"/>
      <c r="U646" s="34"/>
      <c r="V646" s="20"/>
      <c r="W646" s="34"/>
      <c r="X646" s="20"/>
      <c r="Y646" s="5"/>
      <c r="Z646" s="5"/>
      <c r="AA646" s="5"/>
      <c r="AB646" s="5"/>
      <c r="AC646" s="34"/>
      <c r="AD646" s="34"/>
      <c r="AE646" s="152">
        <f t="shared" si="123"/>
        <v>2</v>
      </c>
      <c r="AF646" s="53" t="str">
        <f t="shared" ca="1" si="113"/>
        <v>X</v>
      </c>
      <c r="AG646" s="56">
        <v>42230</v>
      </c>
      <c r="AH646" s="55" t="s">
        <v>2976</v>
      </c>
      <c r="AI646" s="39"/>
      <c r="AJ646" s="61"/>
      <c r="AK646" s="181"/>
      <c r="AL646" s="55" t="str">
        <f t="shared" si="115"/>
        <v>O</v>
      </c>
      <c r="AM646" s="47"/>
      <c r="AN646" s="47"/>
      <c r="AO646" s="47"/>
      <c r="AP646" s="44"/>
    </row>
    <row r="647" spans="1:42" ht="18" customHeight="1" x14ac:dyDescent="0.3">
      <c r="A647" s="13">
        <f t="shared" si="83"/>
        <v>0</v>
      </c>
      <c r="B647" s="120">
        <f t="shared" si="111"/>
        <v>1</v>
      </c>
      <c r="C647" s="55" t="str">
        <f t="shared" si="119"/>
        <v>2015.12.18</v>
      </c>
      <c r="D647" s="47" t="str">
        <f>IF(ISBLANK(J647),"",IF(ISBLANK(E647),"07:00 AM","08:00 AM"))</f>
        <v>07:00 AM</v>
      </c>
      <c r="E647" s="172"/>
      <c r="F647" s="177" t="str">
        <f t="shared" ca="1" si="112"/>
        <v>국어학사 연습: 2015.12.18.(금) 게시예정</v>
      </c>
      <c r="G647" s="26">
        <f t="shared" si="116"/>
        <v>640</v>
      </c>
      <c r="H647" s="29">
        <f t="shared" si="120"/>
        <v>1</v>
      </c>
      <c r="I647" s="18">
        <v>42356</v>
      </c>
      <c r="J647" s="23" t="s">
        <v>2712</v>
      </c>
      <c r="K647" s="23" t="str">
        <f t="shared" si="124"/>
        <v>국어학사 연습.hwp</v>
      </c>
      <c r="L647" s="32"/>
      <c r="M647" s="20"/>
      <c r="N647" s="5"/>
      <c r="O647" s="5"/>
      <c r="P647" s="5"/>
      <c r="Q647" s="5"/>
      <c r="R647" s="5" t="s">
        <v>2714</v>
      </c>
      <c r="S647" s="5"/>
      <c r="T647" s="5"/>
      <c r="U647" s="34"/>
      <c r="V647" s="20"/>
      <c r="W647" s="34"/>
      <c r="X647" s="20"/>
      <c r="Y647" s="5"/>
      <c r="Z647" s="5"/>
      <c r="AA647" s="5"/>
      <c r="AB647" s="5"/>
      <c r="AC647" s="34"/>
      <c r="AD647" s="34"/>
      <c r="AE647" s="152" t="str">
        <f t="shared" si="123"/>
        <v/>
      </c>
      <c r="AF647" s="53" t="str">
        <f t="shared" ca="1" si="113"/>
        <v>X</v>
      </c>
      <c r="AG647" s="56" t="str">
        <f t="shared" si="122"/>
        <v>미확인</v>
      </c>
      <c r="AH647" s="55"/>
      <c r="AI647" s="39"/>
      <c r="AJ647" s="61"/>
      <c r="AK647" s="181"/>
      <c r="AL647" s="55" t="str">
        <f t="shared" si="115"/>
        <v>O</v>
      </c>
      <c r="AM647" s="47"/>
      <c r="AN647" s="47"/>
      <c r="AO647" s="47"/>
      <c r="AP647" s="44"/>
    </row>
    <row r="648" spans="1:42" ht="18" customHeight="1" x14ac:dyDescent="0.3">
      <c r="A648" s="13">
        <f t="shared" si="83"/>
        <v>0</v>
      </c>
      <c r="B648" s="120">
        <f t="shared" ref="B648:B683" si="125">IF(ISBLANK(J648),"",IF(COUNTIF($J$8:$J$1048576,J648)&lt;=10,COUNTIF($J$8:$J$1048576,J648),IF(COUNTIF($J$8:$J$1048576,J648)&gt;11,1)))</f>
        <v>1</v>
      </c>
      <c r="C648" s="55" t="str">
        <f t="shared" si="119"/>
        <v>2015.12.18</v>
      </c>
      <c r="D648" s="47" t="str">
        <f>IF(ISBLANK(J648),"",IF(ISBLANK(E647),"07:30 AM","08:30 AM"))</f>
        <v>07:30 AM</v>
      </c>
      <c r="E648" s="172"/>
      <c r="F648" s="177" t="str">
        <f t="shared" ref="F648:F677" ca="1" si="126">IF(ISBLANK(J648),"",CONCATENATE(J648,": ",TEXT(I648,"yyyy.mm.dd.(aaa)")," ",IF(AF648="O","게시함.",IF(AF648="X","게시예정",""))))</f>
        <v>국어 부사형어미 구문과 논항구조에 대한 연구: 2015.12.18.(금) 게시예정</v>
      </c>
      <c r="G648" s="26">
        <f t="shared" si="116"/>
        <v>641</v>
      </c>
      <c r="H648" s="29">
        <f t="shared" si="120"/>
        <v>2</v>
      </c>
      <c r="I648" s="18">
        <v>42356</v>
      </c>
      <c r="J648" s="23" t="s">
        <v>2715</v>
      </c>
      <c r="K648" s="23" t="str">
        <f t="shared" si="124"/>
        <v>국어 부사형어미 구문과 논항구조에 대한 연구.hwp</v>
      </c>
      <c r="L648" s="32"/>
      <c r="M648" s="20"/>
      <c r="N648" s="5"/>
      <c r="O648" s="5"/>
      <c r="P648" s="5"/>
      <c r="Q648" s="5"/>
      <c r="R648" s="5"/>
      <c r="S648" s="5"/>
      <c r="T648" s="5" t="s">
        <v>2717</v>
      </c>
      <c r="U648" s="34"/>
      <c r="V648" s="20"/>
      <c r="W648" s="34"/>
      <c r="X648" s="20"/>
      <c r="Y648" s="5"/>
      <c r="Z648" s="5"/>
      <c r="AA648" s="5"/>
      <c r="AB648" s="5"/>
      <c r="AC648" s="34"/>
      <c r="AD648" s="34"/>
      <c r="AE648" s="152" t="str">
        <f t="shared" si="123"/>
        <v/>
      </c>
      <c r="AF648" s="53" t="str">
        <f t="shared" ref="AF648:AF683" ca="1" si="127">IF(ISBLANK(J648),"",IF(AM648="X","X",IF(TODAY()&gt;=I648,"O","X")))</f>
        <v>X</v>
      </c>
      <c r="AG648" s="56" t="str">
        <f t="shared" si="122"/>
        <v>미확인</v>
      </c>
      <c r="AH648" s="55"/>
      <c r="AI648" s="39"/>
      <c r="AJ648" s="61"/>
      <c r="AK648" s="181"/>
      <c r="AL648" s="55" t="str">
        <f t="shared" ref="AL648:AL683" si="128">IF(ISBLANK(J648),"","O")</f>
        <v>O</v>
      </c>
      <c r="AM648" s="47"/>
      <c r="AN648" s="47"/>
      <c r="AO648" s="47"/>
      <c r="AP648" s="44"/>
    </row>
    <row r="649" spans="1:42" ht="18" customHeight="1" x14ac:dyDescent="0.3">
      <c r="A649" s="13">
        <f t="shared" si="83"/>
        <v>0</v>
      </c>
      <c r="B649" s="120">
        <f t="shared" si="125"/>
        <v>1</v>
      </c>
      <c r="C649" s="55" t="str">
        <f t="shared" si="119"/>
        <v>2015.12.18</v>
      </c>
      <c r="D649" s="47" t="str">
        <f>IF(ISBLANK(J649),"",IF(ISBLANK(E647),"08:00 AM","09:00 AM"))</f>
        <v>08:00 AM</v>
      </c>
      <c r="E649" s="172"/>
      <c r="F649" s="177" t="str">
        <f t="shared" ca="1" si="126"/>
        <v>국어 보조동사의 특성: 2015.12.18.(금) 게시예정</v>
      </c>
      <c r="G649" s="26">
        <f t="shared" ref="G649:G683" si="129">IF(ISBLANK(J649),"",ROW()-7)</f>
        <v>642</v>
      </c>
      <c r="H649" s="29">
        <f t="shared" si="120"/>
        <v>3</v>
      </c>
      <c r="I649" s="18">
        <v>42356</v>
      </c>
      <c r="J649" s="23" t="s">
        <v>2718</v>
      </c>
      <c r="K649" s="23" t="str">
        <f t="shared" si="124"/>
        <v>국어 보조동사의 특성.hwp</v>
      </c>
      <c r="L649" s="32"/>
      <c r="M649" s="20"/>
      <c r="N649" s="5"/>
      <c r="O649" s="5"/>
      <c r="P649" s="5"/>
      <c r="Q649" s="5"/>
      <c r="R649" s="5"/>
      <c r="S649" s="5"/>
      <c r="T649" s="5"/>
      <c r="U649" s="34"/>
      <c r="V649" s="20"/>
      <c r="W649" s="34"/>
      <c r="X649" s="20"/>
      <c r="Y649" s="5"/>
      <c r="Z649" s="5"/>
      <c r="AA649" s="5"/>
      <c r="AB649" s="5"/>
      <c r="AC649" s="34"/>
      <c r="AD649" s="34"/>
      <c r="AE649" s="152" t="str">
        <f t="shared" si="123"/>
        <v/>
      </c>
      <c r="AF649" s="53" t="str">
        <f t="shared" ca="1" si="127"/>
        <v>X</v>
      </c>
      <c r="AG649" s="56" t="str">
        <f t="shared" si="122"/>
        <v>지은이 찾을 수 없음</v>
      </c>
      <c r="AH649" s="55"/>
      <c r="AI649" s="39"/>
      <c r="AJ649" s="61"/>
      <c r="AK649" s="181" t="s">
        <v>2897</v>
      </c>
      <c r="AL649" s="55" t="str">
        <f t="shared" si="128"/>
        <v>O</v>
      </c>
      <c r="AM649" s="47"/>
      <c r="AN649" s="47"/>
      <c r="AO649" s="47"/>
      <c r="AP649" s="44"/>
    </row>
    <row r="650" spans="1:42" ht="18" customHeight="1" x14ac:dyDescent="0.3">
      <c r="A650" s="13">
        <f t="shared" ref="A650:A658" si="130">IF(ISBLANK(J650),"",0)</f>
        <v>0</v>
      </c>
      <c r="B650" s="120">
        <f t="shared" si="125"/>
        <v>1</v>
      </c>
      <c r="C650" s="55" t="str">
        <f t="shared" si="119"/>
        <v>2015.12.19</v>
      </c>
      <c r="D650" s="47" t="str">
        <f>IF(ISBLANK(J650),"",IF(ISBLANK(E650),"07:00 AM","08:00 AM"))</f>
        <v>07:00 AM</v>
      </c>
      <c r="E650" s="172"/>
      <c r="F650" s="177" t="str">
        <f t="shared" ca="1" si="126"/>
        <v>국어 발전의 양상: 2015.12.19.(토) 게시예정</v>
      </c>
      <c r="G650" s="26">
        <f t="shared" si="129"/>
        <v>643</v>
      </c>
      <c r="H650" s="29">
        <f t="shared" si="120"/>
        <v>1</v>
      </c>
      <c r="I650" s="18">
        <v>42357</v>
      </c>
      <c r="J650" s="23" t="s">
        <v>2719</v>
      </c>
      <c r="K650" s="23" t="str">
        <f t="shared" si="124"/>
        <v>국어 발전의 양상.hwp</v>
      </c>
      <c r="L650" s="32" t="s">
        <v>2469</v>
      </c>
      <c r="M650" s="20"/>
      <c r="N650" s="5"/>
      <c r="O650" s="5"/>
      <c r="P650" s="5"/>
      <c r="Q650" s="5"/>
      <c r="R650" s="5"/>
      <c r="S650" s="5"/>
      <c r="T650" s="5"/>
      <c r="U650" s="34"/>
      <c r="V650" s="20"/>
      <c r="W650" s="34"/>
      <c r="X650" s="20"/>
      <c r="Y650" s="5"/>
      <c r="Z650" s="5"/>
      <c r="AA650" s="5"/>
      <c r="AB650" s="5"/>
      <c r="AC650" s="34"/>
      <c r="AD650" s="34"/>
      <c r="AE650" s="152" t="str">
        <f t="shared" si="123"/>
        <v/>
      </c>
      <c r="AF650" s="53" t="str">
        <f t="shared" ca="1" si="127"/>
        <v>X</v>
      </c>
      <c r="AG650" s="56" t="s">
        <v>2973</v>
      </c>
      <c r="AH650" s="55"/>
      <c r="AI650" s="39"/>
      <c r="AJ650" s="61"/>
      <c r="AK650" s="181"/>
      <c r="AL650" s="55" t="str">
        <f t="shared" si="128"/>
        <v>O</v>
      </c>
      <c r="AM650" s="47"/>
      <c r="AN650" s="47"/>
      <c r="AO650" s="47"/>
      <c r="AP650" s="44"/>
    </row>
    <row r="651" spans="1:42" ht="18" customHeight="1" x14ac:dyDescent="0.3">
      <c r="A651" s="13">
        <f t="shared" si="130"/>
        <v>0</v>
      </c>
      <c r="B651" s="120">
        <f t="shared" si="125"/>
        <v>1</v>
      </c>
      <c r="C651" s="55" t="str">
        <f t="shared" si="119"/>
        <v>2015.12.19</v>
      </c>
      <c r="D651" s="47" t="str">
        <f>IF(ISBLANK(J651),"",IF(ISBLANK(E650),"07:30 AM","08:30 AM"))</f>
        <v>07:30 AM</v>
      </c>
      <c r="E651" s="172"/>
      <c r="F651" s="177" t="str">
        <f t="shared" ca="1" si="126"/>
        <v>국어 문장의 현실: 2015.12.19.(토) 게시예정</v>
      </c>
      <c r="G651" s="26">
        <f t="shared" si="129"/>
        <v>644</v>
      </c>
      <c r="H651" s="29">
        <f t="shared" si="120"/>
        <v>2</v>
      </c>
      <c r="I651" s="18">
        <v>42357</v>
      </c>
      <c r="J651" s="23" t="s">
        <v>2721</v>
      </c>
      <c r="K651" s="23" t="str">
        <f t="shared" si="124"/>
        <v>국어 문장의 현실.hwp</v>
      </c>
      <c r="L651" s="32" t="s">
        <v>2720</v>
      </c>
      <c r="M651" s="20"/>
      <c r="N651" s="5"/>
      <c r="O651" s="5"/>
      <c r="P651" s="5"/>
      <c r="Q651" s="5"/>
      <c r="R651" s="5"/>
      <c r="S651" s="5"/>
      <c r="T651" s="5"/>
      <c r="U651" s="34"/>
      <c r="V651" s="20"/>
      <c r="W651" s="34"/>
      <c r="X651" s="20"/>
      <c r="Y651" s="5"/>
      <c r="Z651" s="5"/>
      <c r="AA651" s="5"/>
      <c r="AB651" s="5"/>
      <c r="AC651" s="34"/>
      <c r="AD651" s="34"/>
      <c r="AE651" s="152" t="str">
        <f t="shared" si="123"/>
        <v/>
      </c>
      <c r="AF651" s="53" t="str">
        <f t="shared" ca="1" si="127"/>
        <v>X</v>
      </c>
      <c r="AG651" s="56" t="s">
        <v>2973</v>
      </c>
      <c r="AH651" s="55"/>
      <c r="AI651" s="39"/>
      <c r="AJ651" s="61"/>
      <c r="AK651" s="181"/>
      <c r="AL651" s="55" t="str">
        <f t="shared" si="128"/>
        <v>O</v>
      </c>
      <c r="AM651" s="47"/>
      <c r="AN651" s="47"/>
      <c r="AO651" s="47"/>
      <c r="AP651" s="44"/>
    </row>
    <row r="652" spans="1:42" ht="18" customHeight="1" x14ac:dyDescent="0.3">
      <c r="A652" s="13">
        <f t="shared" si="130"/>
        <v>0</v>
      </c>
      <c r="B652" s="120">
        <f t="shared" si="125"/>
        <v>1</v>
      </c>
      <c r="C652" s="55" t="str">
        <f t="shared" si="119"/>
        <v>2015.12.19</v>
      </c>
      <c r="D652" s="47" t="str">
        <f>IF(ISBLANK(J652),"",IF(ISBLANK(E650),"08:00 AM","09:00 AM"))</f>
        <v>08:00 AM</v>
      </c>
      <c r="E652" s="172"/>
      <c r="F652" s="177" t="str">
        <f t="shared" ca="1" si="126"/>
        <v>국어 대우법의 변화 양상에 대하여: 2015.12.19.(토) 게시예정</v>
      </c>
      <c r="G652" s="26">
        <f t="shared" si="129"/>
        <v>645</v>
      </c>
      <c r="H652" s="29">
        <f t="shared" si="120"/>
        <v>3</v>
      </c>
      <c r="I652" s="18">
        <v>42357</v>
      </c>
      <c r="J652" s="23" t="s">
        <v>2722</v>
      </c>
      <c r="K652" s="23" t="str">
        <f t="shared" si="124"/>
        <v>국어 대우법의 변화 양상에 대하여.hwp</v>
      </c>
      <c r="L652" s="32" t="s">
        <v>2724</v>
      </c>
      <c r="M652" s="20"/>
      <c r="N652" s="5"/>
      <c r="O652" s="5"/>
      <c r="P652" s="5"/>
      <c r="Q652" s="5"/>
      <c r="R652" s="5"/>
      <c r="S652" s="5"/>
      <c r="T652" s="5"/>
      <c r="U652" s="34"/>
      <c r="V652" s="20"/>
      <c r="W652" s="34"/>
      <c r="X652" s="20"/>
      <c r="Y652" s="5"/>
      <c r="Z652" s="5"/>
      <c r="AA652" s="5"/>
      <c r="AB652" s="5"/>
      <c r="AC652" s="34"/>
      <c r="AD652" s="34"/>
      <c r="AE652" s="152" t="str">
        <f t="shared" si="123"/>
        <v/>
      </c>
      <c r="AF652" s="53" t="str">
        <f t="shared" ca="1" si="127"/>
        <v>X</v>
      </c>
      <c r="AG652" s="56" t="str">
        <f t="shared" si="122"/>
        <v>미확인</v>
      </c>
      <c r="AH652" s="55"/>
      <c r="AI652" s="39"/>
      <c r="AJ652" s="61"/>
      <c r="AK652" s="181"/>
      <c r="AL652" s="55" t="str">
        <f t="shared" si="128"/>
        <v>O</v>
      </c>
      <c r="AM652" s="47"/>
      <c r="AN652" s="47"/>
      <c r="AO652" s="47"/>
      <c r="AP652" s="44"/>
    </row>
    <row r="653" spans="1:42" ht="18" customHeight="1" x14ac:dyDescent="0.3">
      <c r="A653" s="13">
        <f t="shared" si="130"/>
        <v>0</v>
      </c>
      <c r="B653" s="120">
        <f t="shared" si="125"/>
        <v>1</v>
      </c>
      <c r="C653" s="55" t="str">
        <f t="shared" si="119"/>
        <v>2015.12.20</v>
      </c>
      <c r="D653" s="47" t="str">
        <f>IF(ISBLANK(J653),"",IF(ISBLANK(E653),"07:00 AM","08:00 AM"))</f>
        <v>08:00 AM</v>
      </c>
      <c r="E653" s="172">
        <v>1</v>
      </c>
      <c r="F653" s="177" t="str">
        <f t="shared" ca="1" si="126"/>
        <v>국어 남녀 언어의 사회언어학적 특성: 2015.12.20.(일) 게시예정</v>
      </c>
      <c r="G653" s="26">
        <f t="shared" si="129"/>
        <v>646</v>
      </c>
      <c r="H653" s="29">
        <f t="shared" si="120"/>
        <v>1</v>
      </c>
      <c r="I653" s="18">
        <v>42358</v>
      </c>
      <c r="J653" s="23" t="s">
        <v>2725</v>
      </c>
      <c r="K653" s="23" t="str">
        <f t="shared" si="124"/>
        <v>국어 남녀 언어의 사회언어학적 특성.hwp</v>
      </c>
      <c r="L653" s="32"/>
      <c r="M653" s="20"/>
      <c r="N653" s="5"/>
      <c r="O653" s="5"/>
      <c r="P653" s="5"/>
      <c r="Q653" s="5"/>
      <c r="R653" s="5"/>
      <c r="S653" s="5"/>
      <c r="T653" s="5"/>
      <c r="U653" s="34"/>
      <c r="V653" s="20"/>
      <c r="W653" s="34"/>
      <c r="X653" s="20"/>
      <c r="Y653" s="5"/>
      <c r="Z653" s="5"/>
      <c r="AA653" s="5"/>
      <c r="AB653" s="5"/>
      <c r="AC653" s="34"/>
      <c r="AD653" s="34"/>
      <c r="AE653" s="152" t="str">
        <f t="shared" si="123"/>
        <v/>
      </c>
      <c r="AF653" s="53" t="str">
        <f t="shared" ca="1" si="127"/>
        <v>X</v>
      </c>
      <c r="AG653" s="56" t="str">
        <f t="shared" si="122"/>
        <v>지은이 찾을 수 없음</v>
      </c>
      <c r="AH653" s="55"/>
      <c r="AI653" s="39"/>
      <c r="AJ653" s="61"/>
      <c r="AK653" s="181" t="s">
        <v>2890</v>
      </c>
      <c r="AL653" s="55" t="str">
        <f t="shared" si="128"/>
        <v>O</v>
      </c>
      <c r="AM653" s="47"/>
      <c r="AN653" s="47"/>
      <c r="AO653" s="47"/>
      <c r="AP653" s="44"/>
    </row>
    <row r="654" spans="1:42" ht="18" customHeight="1" x14ac:dyDescent="0.3">
      <c r="A654" s="13">
        <f t="shared" si="130"/>
        <v>0</v>
      </c>
      <c r="B654" s="120">
        <f t="shared" si="125"/>
        <v>1</v>
      </c>
      <c r="C654" s="55" t="str">
        <f t="shared" si="119"/>
        <v>2015.12.20</v>
      </c>
      <c r="D654" s="47" t="str">
        <f>IF(ISBLANK(J654),"",IF(ISBLANK(E653),"07:30 AM","08:30 AM"))</f>
        <v>08:30 AM</v>
      </c>
      <c r="E654" s="172"/>
      <c r="F654" s="177" t="str">
        <f t="shared" ca="1" si="126"/>
        <v>국어 국문학 제125집: 2015.12.20.(일) 게시예정</v>
      </c>
      <c r="G654" s="26">
        <f t="shared" si="129"/>
        <v>647</v>
      </c>
      <c r="H654" s="29">
        <f t="shared" si="120"/>
        <v>2</v>
      </c>
      <c r="I654" s="18">
        <v>42358</v>
      </c>
      <c r="J654" s="23" t="s">
        <v>2727</v>
      </c>
      <c r="K654" s="23" t="s">
        <v>2738</v>
      </c>
      <c r="L654" s="32"/>
      <c r="M654" s="20"/>
      <c r="N654" s="5"/>
      <c r="O654" s="5"/>
      <c r="P654" s="5"/>
      <c r="Q654" s="5"/>
      <c r="R654" s="5" t="s">
        <v>2729</v>
      </c>
      <c r="S654" s="5"/>
      <c r="T654" s="5"/>
      <c r="U654" s="34" t="s">
        <v>2731</v>
      </c>
      <c r="V654" s="20" t="s">
        <v>2732</v>
      </c>
      <c r="W654" s="34" t="s">
        <v>2735</v>
      </c>
      <c r="X654" s="20"/>
      <c r="Y654" s="5" t="s">
        <v>2736</v>
      </c>
      <c r="Z654" s="5"/>
      <c r="AA654" s="5"/>
      <c r="AB654" s="5"/>
      <c r="AC654" s="34"/>
      <c r="AD654" s="34"/>
      <c r="AE654" s="152">
        <f t="shared" si="123"/>
        <v>5</v>
      </c>
      <c r="AF654" s="53" t="str">
        <f t="shared" ca="1" si="127"/>
        <v>X</v>
      </c>
      <c r="AG654" s="56" t="str">
        <f t="shared" si="122"/>
        <v>미확인</v>
      </c>
      <c r="AH654" s="55"/>
      <c r="AI654" s="39"/>
      <c r="AJ654" s="61"/>
      <c r="AK654" s="181"/>
      <c r="AL654" s="55" t="str">
        <f t="shared" si="128"/>
        <v>O</v>
      </c>
      <c r="AM654" s="47"/>
      <c r="AN654" s="47"/>
      <c r="AO654" s="47"/>
      <c r="AP654" s="44"/>
    </row>
    <row r="655" spans="1:42" ht="18" customHeight="1" x14ac:dyDescent="0.3">
      <c r="A655" s="13">
        <f t="shared" si="130"/>
        <v>0</v>
      </c>
      <c r="B655" s="120">
        <f t="shared" si="125"/>
        <v>1</v>
      </c>
      <c r="C655" s="55" t="str">
        <f t="shared" si="119"/>
        <v>2015.12.20</v>
      </c>
      <c r="D655" s="47" t="str">
        <f>IF(ISBLANK(J655),"",IF(ISBLANK(E653),"08:00 AM","09:00 AM"))</f>
        <v>09:00 AM</v>
      </c>
      <c r="E655" s="172"/>
      <c r="F655" s="177" t="str">
        <f t="shared" ca="1" si="126"/>
        <v>국어 교육 평가의 이상과 현실: 2015.12.20.(일) 게시예정</v>
      </c>
      <c r="G655" s="26">
        <f t="shared" si="129"/>
        <v>648</v>
      </c>
      <c r="H655" s="29">
        <f t="shared" si="120"/>
        <v>3</v>
      </c>
      <c r="I655" s="18">
        <v>42358</v>
      </c>
      <c r="J655" s="23" t="s">
        <v>2739</v>
      </c>
      <c r="K655" s="23" t="str">
        <f t="shared" si="124"/>
        <v>국어 교육 평가의 이상과 현실.hwp</v>
      </c>
      <c r="L655" s="32" t="s">
        <v>2469</v>
      </c>
      <c r="M655" s="20"/>
      <c r="N655" s="5"/>
      <c r="O655" s="5"/>
      <c r="P655" s="5"/>
      <c r="Q655" s="5"/>
      <c r="R655" s="5"/>
      <c r="S655" s="5"/>
      <c r="T655" s="5"/>
      <c r="U655" s="34"/>
      <c r="V655" s="20"/>
      <c r="W655" s="34"/>
      <c r="X655" s="20"/>
      <c r="Y655" s="5"/>
      <c r="Z655" s="5"/>
      <c r="AA655" s="5"/>
      <c r="AB655" s="5"/>
      <c r="AC655" s="34"/>
      <c r="AD655" s="34"/>
      <c r="AE655" s="152" t="str">
        <f t="shared" si="123"/>
        <v/>
      </c>
      <c r="AF655" s="53" t="str">
        <f t="shared" ca="1" si="127"/>
        <v>X</v>
      </c>
      <c r="AG655" s="56" t="s">
        <v>2973</v>
      </c>
      <c r="AH655" s="55"/>
      <c r="AI655" s="39"/>
      <c r="AJ655" s="61"/>
      <c r="AK655" s="181"/>
      <c r="AL655" s="55" t="str">
        <f t="shared" si="128"/>
        <v>O</v>
      </c>
      <c r="AM655" s="47"/>
      <c r="AN655" s="47"/>
      <c r="AO655" s="47"/>
      <c r="AP655" s="44"/>
    </row>
    <row r="656" spans="1:42" ht="18" customHeight="1" x14ac:dyDescent="0.3">
      <c r="A656" s="13">
        <f t="shared" si="130"/>
        <v>0</v>
      </c>
      <c r="B656" s="120">
        <f t="shared" si="125"/>
        <v>1</v>
      </c>
      <c r="C656" s="55" t="str">
        <f t="shared" si="119"/>
        <v>2015.12.21</v>
      </c>
      <c r="D656" s="47" t="str">
        <f>IF(ISBLANK(J656),"",IF(ISBLANK(E656),"07:00 AM","08:00 AM"))</f>
        <v>07:00 AM</v>
      </c>
      <c r="E656" s="172"/>
      <c r="F656" s="177" t="str">
        <f t="shared" ca="1" si="126"/>
        <v>구조주의: 2015.12.21.(월) 게시예정</v>
      </c>
      <c r="G656" s="26">
        <f t="shared" si="129"/>
        <v>649</v>
      </c>
      <c r="H656" s="29">
        <f t="shared" si="120"/>
        <v>1</v>
      </c>
      <c r="I656" s="18">
        <v>42359</v>
      </c>
      <c r="J656" s="23" t="s">
        <v>2740</v>
      </c>
      <c r="K656" s="23" t="str">
        <f t="shared" si="124"/>
        <v>구조주의.hwp</v>
      </c>
      <c r="L656" s="32"/>
      <c r="M656" s="20"/>
      <c r="N656" s="5"/>
      <c r="O656" s="5"/>
      <c r="P656" s="5"/>
      <c r="Q656" s="5"/>
      <c r="R656" s="5" t="s">
        <v>2742</v>
      </c>
      <c r="S656" s="5"/>
      <c r="T656" s="5"/>
      <c r="U656" s="34"/>
      <c r="V656" s="20"/>
      <c r="W656" s="34"/>
      <c r="X656" s="20"/>
      <c r="Y656" s="5"/>
      <c r="Z656" s="5"/>
      <c r="AA656" s="5"/>
      <c r="AB656" s="5"/>
      <c r="AC656" s="34"/>
      <c r="AD656" s="34"/>
      <c r="AE656" s="152" t="str">
        <f t="shared" si="123"/>
        <v/>
      </c>
      <c r="AF656" s="53" t="str">
        <f t="shared" ca="1" si="127"/>
        <v>X</v>
      </c>
      <c r="AG656" s="56" t="str">
        <f t="shared" si="122"/>
        <v>미확인</v>
      </c>
      <c r="AH656" s="55"/>
      <c r="AI656" s="39"/>
      <c r="AJ656" s="61"/>
      <c r="AK656" s="181"/>
      <c r="AL656" s="55" t="str">
        <f t="shared" si="128"/>
        <v>O</v>
      </c>
      <c r="AM656" s="47"/>
      <c r="AN656" s="47"/>
      <c r="AO656" s="47"/>
      <c r="AP656" s="44"/>
    </row>
    <row r="657" spans="1:42" ht="18" customHeight="1" x14ac:dyDescent="0.3">
      <c r="A657" s="13">
        <f t="shared" si="130"/>
        <v>0</v>
      </c>
      <c r="B657" s="120">
        <f t="shared" si="125"/>
        <v>1</v>
      </c>
      <c r="C657" s="55" t="str">
        <f t="shared" si="119"/>
        <v>2015.12.21</v>
      </c>
      <c r="D657" s="47" t="str">
        <f>IF(ISBLANK(J657),"",IF(ISBLANK(E656),"07:30 AM","08:30 AM"))</f>
        <v>07:30 AM</v>
      </c>
      <c r="E657" s="172"/>
      <c r="F657" s="177" t="str">
        <f t="shared" ca="1" si="126"/>
        <v>구비시가 사설에서의 말놀이와 골계 생성 방식: 2015.12.21.(월) 게시예정</v>
      </c>
      <c r="G657" s="26">
        <f t="shared" si="129"/>
        <v>650</v>
      </c>
      <c r="H657" s="29">
        <f t="shared" si="120"/>
        <v>2</v>
      </c>
      <c r="I657" s="18">
        <v>42359</v>
      </c>
      <c r="J657" s="23" t="s">
        <v>2743</v>
      </c>
      <c r="K657" s="23" t="str">
        <f t="shared" si="124"/>
        <v>구비시가 사설에서의 말놀이와 골계 생성 방식.hwp</v>
      </c>
      <c r="L657" s="32"/>
      <c r="M657" s="20"/>
      <c r="N657" s="5"/>
      <c r="O657" s="5"/>
      <c r="P657" s="5"/>
      <c r="Q657" s="5"/>
      <c r="R657" s="5"/>
      <c r="S657" s="5"/>
      <c r="T657" s="5"/>
      <c r="U657" s="34"/>
      <c r="V657" s="20"/>
      <c r="W657" s="34"/>
      <c r="X657" s="20"/>
      <c r="Y657" s="5"/>
      <c r="Z657" s="5"/>
      <c r="AA657" s="5"/>
      <c r="AB657" s="5"/>
      <c r="AC657" s="34" t="s">
        <v>2745</v>
      </c>
      <c r="AD657" s="34"/>
      <c r="AE657" s="152" t="str">
        <f t="shared" si="123"/>
        <v/>
      </c>
      <c r="AF657" s="53" t="str">
        <f t="shared" ca="1" si="127"/>
        <v>X</v>
      </c>
      <c r="AG657" s="56" t="str">
        <f t="shared" si="122"/>
        <v>미확인</v>
      </c>
      <c r="AH657" s="55"/>
      <c r="AI657" s="39"/>
      <c r="AJ657" s="61"/>
      <c r="AK657" s="181"/>
      <c r="AL657" s="55" t="str">
        <f t="shared" si="128"/>
        <v>O</v>
      </c>
      <c r="AM657" s="47"/>
      <c r="AN657" s="47"/>
      <c r="AO657" s="47"/>
      <c r="AP657" s="44"/>
    </row>
    <row r="658" spans="1:42" ht="18" customHeight="1" x14ac:dyDescent="0.3">
      <c r="A658" s="13">
        <f t="shared" si="130"/>
        <v>0</v>
      </c>
      <c r="B658" s="120">
        <f t="shared" si="125"/>
        <v>1</v>
      </c>
      <c r="C658" s="55" t="str">
        <f t="shared" si="119"/>
        <v>2015.12.21</v>
      </c>
      <c r="D658" s="47" t="str">
        <f>IF(ISBLANK(J658),"",IF(ISBLANK(E656),"08:00 AM","09:00 AM"))</f>
        <v>08:00 AM</v>
      </c>
      <c r="E658" s="172"/>
      <c r="F658" s="177" t="str">
        <f t="shared" ca="1" si="126"/>
        <v>14세기 문법 형태 '-う/七'의 교체에 대하여: 2015.12.21.(월) 게시예정</v>
      </c>
      <c r="G658" s="26">
        <f t="shared" si="129"/>
        <v>651</v>
      </c>
      <c r="H658" s="29">
        <f t="shared" si="120"/>
        <v>3</v>
      </c>
      <c r="I658" s="18">
        <v>42359</v>
      </c>
      <c r="J658" s="23" t="s">
        <v>2747</v>
      </c>
      <c r="K658" s="23" t="s">
        <v>2748</v>
      </c>
      <c r="L658" s="32" t="s">
        <v>2746</v>
      </c>
      <c r="M658" s="20"/>
      <c r="N658" s="5"/>
      <c r="O658" s="5"/>
      <c r="P658" s="5"/>
      <c r="Q658" s="5"/>
      <c r="R658" s="5"/>
      <c r="S658" s="5"/>
      <c r="T658" s="5"/>
      <c r="U658" s="34"/>
      <c r="V658" s="20"/>
      <c r="W658" s="34"/>
      <c r="X658" s="20"/>
      <c r="Y658" s="5"/>
      <c r="Z658" s="5"/>
      <c r="AA658" s="5"/>
      <c r="AB658" s="5"/>
      <c r="AC658" s="34"/>
      <c r="AD658" s="34"/>
      <c r="AE658" s="152" t="str">
        <f t="shared" si="123"/>
        <v/>
      </c>
      <c r="AF658" s="53" t="str">
        <f t="shared" ca="1" si="127"/>
        <v>X</v>
      </c>
      <c r="AG658" s="56" t="str">
        <f t="shared" si="122"/>
        <v>미확인</v>
      </c>
      <c r="AH658" s="55"/>
      <c r="AI658" s="39"/>
      <c r="AJ658" s="61"/>
      <c r="AK658" s="181"/>
      <c r="AL658" s="55" t="str">
        <f t="shared" si="128"/>
        <v>O</v>
      </c>
      <c r="AM658" s="47"/>
      <c r="AN658" s="47"/>
      <c r="AO658" s="47"/>
      <c r="AP658" s="44"/>
    </row>
    <row r="659" spans="1:42" ht="18" customHeight="1" x14ac:dyDescent="0.3">
      <c r="A659" s="13">
        <f t="shared" si="83"/>
        <v>0</v>
      </c>
      <c r="B659" s="120">
        <f t="shared" si="125"/>
        <v>1</v>
      </c>
      <c r="C659" s="55" t="str">
        <f t="shared" si="119"/>
        <v>2015.12.22</v>
      </c>
      <c r="D659" s="47" t="str">
        <f>IF(ISBLANK(J659),"",IF(ISBLANK(E659),"07:00 AM","08:00 AM"))</f>
        <v>08:00 AM</v>
      </c>
      <c r="E659" s="172">
        <v>1</v>
      </c>
      <c r="F659" s="177" t="str">
        <f t="shared" ca="1" si="126"/>
        <v>교양국어를 없앤다구요?: 2015.12.22.(화) 게시예정</v>
      </c>
      <c r="G659" s="26">
        <f t="shared" si="129"/>
        <v>652</v>
      </c>
      <c r="H659" s="29">
        <f t="shared" ref="H659:H677" si="131">IF(ISBLANK(J659),"",IF(AND(I658&lt;&gt;I659),1,H658+1))</f>
        <v>1</v>
      </c>
      <c r="I659" s="18">
        <v>42360</v>
      </c>
      <c r="J659" s="23" t="s">
        <v>2750</v>
      </c>
      <c r="K659" s="23" t="s">
        <v>2749</v>
      </c>
      <c r="L659" s="32" t="s">
        <v>2501</v>
      </c>
      <c r="M659" s="20"/>
      <c r="N659" s="5"/>
      <c r="O659" s="5"/>
      <c r="P659" s="5"/>
      <c r="Q659" s="5"/>
      <c r="R659" s="5"/>
      <c r="S659" s="5"/>
      <c r="T659" s="5"/>
      <c r="U659" s="34"/>
      <c r="V659" s="20"/>
      <c r="W659" s="34"/>
      <c r="X659" s="20"/>
      <c r="Y659" s="5"/>
      <c r="Z659" s="5"/>
      <c r="AA659" s="5"/>
      <c r="AB659" s="5"/>
      <c r="AC659" s="34"/>
      <c r="AD659" s="34"/>
      <c r="AE659" s="152" t="str">
        <f t="shared" si="123"/>
        <v/>
      </c>
      <c r="AF659" s="53" t="str">
        <f t="shared" ca="1" si="127"/>
        <v>X</v>
      </c>
      <c r="AG659" s="56">
        <v>42224</v>
      </c>
      <c r="AH659" s="55" t="s">
        <v>2783</v>
      </c>
      <c r="AI659" s="39"/>
      <c r="AJ659" s="61"/>
      <c r="AK659" s="181"/>
      <c r="AL659" s="55" t="str">
        <f t="shared" si="128"/>
        <v>O</v>
      </c>
      <c r="AM659" s="47"/>
      <c r="AN659" s="47"/>
      <c r="AO659" s="47"/>
      <c r="AP659" s="44"/>
    </row>
    <row r="660" spans="1:42" ht="18" customHeight="1" x14ac:dyDescent="0.3">
      <c r="A660" s="13">
        <f t="shared" si="83"/>
        <v>0</v>
      </c>
      <c r="B660" s="120">
        <f t="shared" si="125"/>
        <v>1</v>
      </c>
      <c r="C660" s="55" t="str">
        <f t="shared" si="119"/>
        <v>2015.12.22</v>
      </c>
      <c r="D660" s="47" t="str">
        <f>IF(ISBLANK(J660),"",IF(ISBLANK(E659),"07:30 AM","08:30 AM"))</f>
        <v>08:30 AM</v>
      </c>
      <c r="E660" s="172"/>
      <c r="F660" s="177" t="str">
        <f t="shared" ca="1" si="126"/>
        <v>고흥 방언의 음운론적 연구: 2015.12.22.(화) 게시예정</v>
      </c>
      <c r="G660" s="26">
        <f t="shared" si="129"/>
        <v>653</v>
      </c>
      <c r="H660" s="29">
        <f t="shared" si="131"/>
        <v>2</v>
      </c>
      <c r="I660" s="18">
        <v>42360</v>
      </c>
      <c r="J660" s="23" t="s">
        <v>2751</v>
      </c>
      <c r="K660" s="23" t="s">
        <v>2752</v>
      </c>
      <c r="L660" s="32"/>
      <c r="M660" s="20"/>
      <c r="N660" s="5"/>
      <c r="O660" s="5"/>
      <c r="P660" s="5"/>
      <c r="Q660" s="5"/>
      <c r="R660" s="5"/>
      <c r="S660" s="5"/>
      <c r="T660" s="5"/>
      <c r="U660" s="34"/>
      <c r="V660" s="20"/>
      <c r="W660" s="34"/>
      <c r="X660" s="20"/>
      <c r="Y660" s="5"/>
      <c r="Z660" s="5"/>
      <c r="AA660" s="5"/>
      <c r="AB660" s="5"/>
      <c r="AC660" s="34"/>
      <c r="AD660" s="34"/>
      <c r="AE660" s="152" t="str">
        <f t="shared" si="123"/>
        <v/>
      </c>
      <c r="AF660" s="53" t="str">
        <f t="shared" ca="1" si="127"/>
        <v>X</v>
      </c>
      <c r="AG660" s="56" t="str">
        <f t="shared" si="122"/>
        <v>지은이 찾을 수 없음</v>
      </c>
      <c r="AH660" s="55"/>
      <c r="AI660" s="39"/>
      <c r="AJ660" s="61"/>
      <c r="AK660" s="181"/>
      <c r="AL660" s="55" t="str">
        <f t="shared" si="128"/>
        <v>O</v>
      </c>
      <c r="AM660" s="47"/>
      <c r="AN660" s="47"/>
      <c r="AO660" s="47"/>
      <c r="AP660" s="44"/>
    </row>
    <row r="661" spans="1:42" ht="18" customHeight="1" x14ac:dyDescent="0.3">
      <c r="A661" s="13">
        <f t="shared" si="83"/>
        <v>0</v>
      </c>
      <c r="B661" s="120">
        <f t="shared" si="125"/>
        <v>1</v>
      </c>
      <c r="C661" s="55" t="str">
        <f t="shared" ref="C661:C670" si="132">IF(ISBLANK(J661),"",TEXT(I661,"YYYY.MM.DD"))</f>
        <v>2015.12.23</v>
      </c>
      <c r="D661" s="47" t="str">
        <f>IF(ISBLANK(J661),"",IF(ISBLANK(E661),"07:00 AM","08:00 AM"))</f>
        <v>07:00 AM</v>
      </c>
      <c r="E661" s="172"/>
      <c r="F661" s="177" t="str">
        <f t="shared" ca="1" si="126"/>
        <v>공병우 글 모음: 2015.12.23.(수) 게시예정</v>
      </c>
      <c r="G661" s="26">
        <f t="shared" si="129"/>
        <v>654</v>
      </c>
      <c r="H661" s="29">
        <f t="shared" si="131"/>
        <v>1</v>
      </c>
      <c r="I661" s="18">
        <v>42361</v>
      </c>
      <c r="J661" s="122" t="s">
        <v>2753</v>
      </c>
      <c r="K661" s="23" t="str">
        <f t="shared" si="124"/>
        <v>공병우 글 모음.hwp</v>
      </c>
      <c r="L661" s="32"/>
      <c r="M661" s="20"/>
      <c r="N661" s="5"/>
      <c r="O661" s="5"/>
      <c r="P661" s="5"/>
      <c r="Q661" s="5"/>
      <c r="R661" s="5" t="s">
        <v>2755</v>
      </c>
      <c r="S661" s="5"/>
      <c r="T661" s="5"/>
      <c r="U661" s="34"/>
      <c r="V661" s="20"/>
      <c r="W661" s="34"/>
      <c r="X661" s="20"/>
      <c r="Y661" s="5"/>
      <c r="Z661" s="5"/>
      <c r="AA661" s="5"/>
      <c r="AB661" s="5"/>
      <c r="AC661" s="34"/>
      <c r="AD661" s="34"/>
      <c r="AE661" s="152" t="str">
        <f t="shared" si="123"/>
        <v/>
      </c>
      <c r="AF661" s="53" t="str">
        <f t="shared" ca="1" si="127"/>
        <v>X</v>
      </c>
      <c r="AG661" s="56">
        <v>42230</v>
      </c>
      <c r="AH661" s="55" t="s">
        <v>2957</v>
      </c>
      <c r="AI661" s="39"/>
      <c r="AJ661" s="61"/>
      <c r="AK661" s="181"/>
      <c r="AL661" s="55" t="str">
        <f t="shared" si="128"/>
        <v>O</v>
      </c>
      <c r="AM661" s="47"/>
      <c r="AN661" s="47"/>
      <c r="AO661" s="47"/>
      <c r="AP661" s="44"/>
    </row>
    <row r="662" spans="1:42" ht="18" customHeight="1" x14ac:dyDescent="0.3">
      <c r="A662" s="13">
        <f t="shared" si="83"/>
        <v>0</v>
      </c>
      <c r="B662" s="120">
        <f t="shared" si="125"/>
        <v>1</v>
      </c>
      <c r="C662" s="55" t="str">
        <f t="shared" si="132"/>
        <v>2015.12.23</v>
      </c>
      <c r="D662" s="47" t="str">
        <f>IF(ISBLANK(J662),"",IF(ISBLANK(E661),"07:30 AM","08:30 AM"))</f>
        <v>07:30 AM</v>
      </c>
      <c r="E662" s="172"/>
      <c r="F662" s="177" t="str">
        <f t="shared" ca="1" si="126"/>
        <v>공간의 인지론적 해석: 2015.12.23.(수) 게시예정</v>
      </c>
      <c r="G662" s="26">
        <f t="shared" si="129"/>
        <v>655</v>
      </c>
      <c r="H662" s="29">
        <f t="shared" si="131"/>
        <v>2</v>
      </c>
      <c r="I662" s="18">
        <v>42361</v>
      </c>
      <c r="J662" s="23" t="s">
        <v>2756</v>
      </c>
      <c r="K662" s="23" t="str">
        <f t="shared" si="124"/>
        <v>공간의 인지론적 해석.hwp</v>
      </c>
      <c r="L662" s="32"/>
      <c r="M662" s="20"/>
      <c r="N662" s="5"/>
      <c r="O662" s="5"/>
      <c r="P662" s="5"/>
      <c r="Q662" s="5"/>
      <c r="R662" s="5"/>
      <c r="S662" s="5"/>
      <c r="T662" s="5"/>
      <c r="U662" s="34" t="s">
        <v>2757</v>
      </c>
      <c r="V662" s="20"/>
      <c r="W662" s="34"/>
      <c r="X662" s="20"/>
      <c r="Y662" s="5"/>
      <c r="Z662" s="5"/>
      <c r="AA662" s="5"/>
      <c r="AB662" s="5"/>
      <c r="AC662" s="34"/>
      <c r="AD662" s="34"/>
      <c r="AE662" s="152" t="str">
        <f t="shared" si="123"/>
        <v/>
      </c>
      <c r="AF662" s="53" t="str">
        <f t="shared" ca="1" si="127"/>
        <v>X</v>
      </c>
      <c r="AG662" s="56" t="str">
        <f t="shared" si="122"/>
        <v>미확인</v>
      </c>
      <c r="AH662" s="55"/>
      <c r="AI662" s="39"/>
      <c r="AJ662" s="61"/>
      <c r="AK662" s="181"/>
      <c r="AL662" s="55" t="str">
        <f t="shared" si="128"/>
        <v>O</v>
      </c>
      <c r="AM662" s="47"/>
      <c r="AN662" s="47"/>
      <c r="AO662" s="47"/>
      <c r="AP662" s="44"/>
    </row>
    <row r="663" spans="1:42" ht="18" customHeight="1" x14ac:dyDescent="0.3">
      <c r="A663" s="13">
        <f t="shared" si="83"/>
        <v>0</v>
      </c>
      <c r="B663" s="120">
        <f t="shared" si="125"/>
        <v>1</v>
      </c>
      <c r="C663" s="55" t="str">
        <f t="shared" si="132"/>
        <v>2015.12.24</v>
      </c>
      <c r="D663" s="47" t="str">
        <f>IF(ISBLANK(J663),"",IF(ISBLANK(E663),"07:00 AM","08:00 AM"))</f>
        <v>07:00 AM</v>
      </c>
      <c r="E663" s="172"/>
      <c r="F663" s="177" t="str">
        <f t="shared" ca="1" si="126"/>
        <v>고대국어 표기 자료 ｢只｣의 소릿값: 2015.12.24.(목) 게시예정</v>
      </c>
      <c r="G663" s="26">
        <f t="shared" si="129"/>
        <v>656</v>
      </c>
      <c r="H663" s="29">
        <f t="shared" si="131"/>
        <v>1</v>
      </c>
      <c r="I663" s="18">
        <v>42362</v>
      </c>
      <c r="J663" s="23" t="s">
        <v>2758</v>
      </c>
      <c r="K663" s="23" t="str">
        <f t="shared" si="124"/>
        <v>고대국어 표기 자료 ｢只｣의 소릿값.hwp</v>
      </c>
      <c r="L663" s="32"/>
      <c r="M663" s="20"/>
      <c r="N663" s="5"/>
      <c r="O663" s="5"/>
      <c r="P663" s="5"/>
      <c r="Q663" s="5"/>
      <c r="R663" s="5"/>
      <c r="S663" s="5"/>
      <c r="T663" s="5"/>
      <c r="U663" s="34"/>
      <c r="V663" s="20"/>
      <c r="W663" s="34"/>
      <c r="X663" s="20"/>
      <c r="Y663" s="5" t="s">
        <v>2760</v>
      </c>
      <c r="Z663" s="5"/>
      <c r="AA663" s="5"/>
      <c r="AB663" s="5"/>
      <c r="AC663" s="34"/>
      <c r="AD663" s="34"/>
      <c r="AE663" s="152" t="str">
        <f t="shared" si="123"/>
        <v/>
      </c>
      <c r="AF663" s="53" t="str">
        <f t="shared" ca="1" si="127"/>
        <v>X</v>
      </c>
      <c r="AG663" s="56" t="str">
        <f t="shared" si="122"/>
        <v>미확인</v>
      </c>
      <c r="AH663" s="55"/>
      <c r="AI663" s="39"/>
      <c r="AJ663" s="61"/>
      <c r="AK663" s="181"/>
      <c r="AL663" s="55" t="str">
        <f t="shared" si="128"/>
        <v>O</v>
      </c>
      <c r="AM663" s="47"/>
      <c r="AN663" s="47"/>
      <c r="AO663" s="47"/>
      <c r="AP663" s="44"/>
    </row>
    <row r="664" spans="1:42" ht="18" customHeight="1" x14ac:dyDescent="0.3">
      <c r="A664" s="13">
        <f t="shared" si="83"/>
        <v>0</v>
      </c>
      <c r="B664" s="120">
        <f t="shared" si="125"/>
        <v>1</v>
      </c>
      <c r="C664" s="55" t="str">
        <f t="shared" si="132"/>
        <v>2015.12.24</v>
      </c>
      <c r="D664" s="47" t="str">
        <f>IF(ISBLANK(J664),"",IF(ISBLANK(E663),"07:30 AM","08:30 AM"))</f>
        <v>07:30 AM</v>
      </c>
      <c r="E664" s="172"/>
      <c r="F664" s="177" t="str">
        <f t="shared" ca="1" si="126"/>
        <v>고대국어 매김법 씨끝 ｢­이｣의 존재에 대하여: 2015.12.24.(목) 게시예정</v>
      </c>
      <c r="G664" s="26">
        <f t="shared" si="129"/>
        <v>657</v>
      </c>
      <c r="H664" s="29">
        <f t="shared" si="131"/>
        <v>2</v>
      </c>
      <c r="I664" s="18">
        <v>42362</v>
      </c>
      <c r="J664" s="23" t="s">
        <v>2761</v>
      </c>
      <c r="K664" s="23" t="str">
        <f t="shared" si="124"/>
        <v>고대국어 매김법 씨끝 ｢­이｣의 존재에 대하여.hwp</v>
      </c>
      <c r="L664" s="32"/>
      <c r="M664" s="20"/>
      <c r="N664" s="5"/>
      <c r="O664" s="5"/>
      <c r="P664" s="5"/>
      <c r="Q664" s="5"/>
      <c r="R664" s="5"/>
      <c r="S664" s="5"/>
      <c r="T664" s="5"/>
      <c r="U664" s="34"/>
      <c r="V664" s="20"/>
      <c r="W664" s="34"/>
      <c r="X664" s="20"/>
      <c r="Y664" s="5" t="s">
        <v>2760</v>
      </c>
      <c r="Z664" s="5"/>
      <c r="AA664" s="5"/>
      <c r="AB664" s="5"/>
      <c r="AC664" s="34"/>
      <c r="AD664" s="34"/>
      <c r="AE664" s="152" t="str">
        <f t="shared" si="123"/>
        <v/>
      </c>
      <c r="AF664" s="53" t="str">
        <f t="shared" ca="1" si="127"/>
        <v>X</v>
      </c>
      <c r="AG664" s="56" t="str">
        <f t="shared" si="122"/>
        <v>미확인</v>
      </c>
      <c r="AH664" s="55"/>
      <c r="AI664" s="39"/>
      <c r="AJ664" s="61"/>
      <c r="AK664" s="181"/>
      <c r="AL664" s="55" t="str">
        <f t="shared" si="128"/>
        <v>O</v>
      </c>
      <c r="AM664" s="47"/>
      <c r="AN664" s="47"/>
      <c r="AO664" s="47"/>
      <c r="AP664" s="44"/>
    </row>
    <row r="665" spans="1:42" ht="18" customHeight="1" x14ac:dyDescent="0.3">
      <c r="A665" s="13">
        <f t="shared" ref="A665:A670" si="133">IF(ISBLANK(J665),"",0)</f>
        <v>0</v>
      </c>
      <c r="B665" s="120">
        <f t="shared" si="125"/>
        <v>1</v>
      </c>
      <c r="C665" s="55" t="str">
        <f t="shared" si="132"/>
        <v>2015.12.25</v>
      </c>
      <c r="D665" s="47" t="str">
        <f>IF(ISBLANK(J665),"",IF(ISBLANK(E665),"07:00 AM","08:00 AM"))</f>
        <v>07:00 AM</v>
      </c>
      <c r="E665" s="172"/>
      <c r="F665" s="177" t="str">
        <f t="shared" ca="1" si="126"/>
        <v>고대 한국한자음 형성에 관한 연구(1): 2015.12.25.(금) 게시예정</v>
      </c>
      <c r="G665" s="26">
        <f t="shared" si="129"/>
        <v>658</v>
      </c>
      <c r="H665" s="29">
        <f t="shared" si="131"/>
        <v>1</v>
      </c>
      <c r="I665" s="18">
        <v>42363</v>
      </c>
      <c r="J665" s="23" t="s">
        <v>2762</v>
      </c>
      <c r="K665" s="23" t="str">
        <f t="shared" si="124"/>
        <v>고대 한국한자음 형성에 관한 연구(1).hwp</v>
      </c>
      <c r="L665" s="32"/>
      <c r="M665" s="20"/>
      <c r="N665" s="5"/>
      <c r="O665" s="5"/>
      <c r="P665" s="5"/>
      <c r="Q665" s="5"/>
      <c r="R665" s="5"/>
      <c r="S665" s="5"/>
      <c r="T665" s="5"/>
      <c r="U665" s="34"/>
      <c r="V665" s="20"/>
      <c r="W665" s="34"/>
      <c r="X665" s="20"/>
      <c r="Y665" s="5" t="s">
        <v>2760</v>
      </c>
      <c r="Z665" s="5"/>
      <c r="AA665" s="5"/>
      <c r="AB665" s="5"/>
      <c r="AC665" s="34"/>
      <c r="AD665" s="34"/>
      <c r="AE665" s="152" t="str">
        <f t="shared" si="123"/>
        <v/>
      </c>
      <c r="AF665" s="53" t="str">
        <f t="shared" ca="1" si="127"/>
        <v>X</v>
      </c>
      <c r="AG665" s="56" t="str">
        <f t="shared" si="122"/>
        <v>미확인</v>
      </c>
      <c r="AH665" s="55"/>
      <c r="AI665" s="39"/>
      <c r="AJ665" s="61"/>
      <c r="AK665" s="181"/>
      <c r="AL665" s="55" t="str">
        <f t="shared" si="128"/>
        <v>O</v>
      </c>
      <c r="AM665" s="47"/>
      <c r="AN665" s="47"/>
      <c r="AO665" s="47"/>
      <c r="AP665" s="44"/>
    </row>
    <row r="666" spans="1:42" ht="18" customHeight="1" x14ac:dyDescent="0.3">
      <c r="A666" s="13">
        <f t="shared" si="133"/>
        <v>0</v>
      </c>
      <c r="B666" s="120">
        <f t="shared" si="125"/>
        <v>1</v>
      </c>
      <c r="C666" s="55" t="str">
        <f t="shared" si="132"/>
        <v>2015.12.25</v>
      </c>
      <c r="D666" s="47" t="str">
        <f>IF(ISBLANK(J666),"",IF(ISBLANK(E665),"07:30 AM","08:30 AM"))</f>
        <v>07:30 AM</v>
      </c>
      <c r="E666" s="172"/>
      <c r="F666" s="177" t="str">
        <f t="shared" ca="1" si="126"/>
        <v>고대국어의 매인이름씨에 대하여: 2015.12.25.(금) 게시예정</v>
      </c>
      <c r="G666" s="26">
        <f t="shared" si="129"/>
        <v>659</v>
      </c>
      <c r="H666" s="29">
        <f t="shared" si="131"/>
        <v>2</v>
      </c>
      <c r="I666" s="18">
        <v>42363</v>
      </c>
      <c r="J666" s="23" t="s">
        <v>2763</v>
      </c>
      <c r="K666" s="23" t="str">
        <f t="shared" si="124"/>
        <v>고대국어의 매인이름씨에 대하여.hwp</v>
      </c>
      <c r="L666" s="32"/>
      <c r="M666" s="20"/>
      <c r="N666" s="5"/>
      <c r="O666" s="5"/>
      <c r="P666" s="5"/>
      <c r="Q666" s="5"/>
      <c r="R666" s="5"/>
      <c r="S666" s="5"/>
      <c r="T666" s="5"/>
      <c r="U666" s="34"/>
      <c r="V666" s="20"/>
      <c r="W666" s="34"/>
      <c r="X666" s="20"/>
      <c r="Y666" s="5" t="s">
        <v>2760</v>
      </c>
      <c r="Z666" s="5"/>
      <c r="AA666" s="5"/>
      <c r="AB666" s="5"/>
      <c r="AC666" s="34"/>
      <c r="AD666" s="34"/>
      <c r="AE666" s="152" t="str">
        <f t="shared" si="123"/>
        <v/>
      </c>
      <c r="AF666" s="53" t="str">
        <f t="shared" ca="1" si="127"/>
        <v>X</v>
      </c>
      <c r="AG666" s="56" t="str">
        <f t="shared" si="122"/>
        <v>미확인</v>
      </c>
      <c r="AH666" s="55"/>
      <c r="AI666" s="39"/>
      <c r="AJ666" s="61"/>
      <c r="AK666" s="181"/>
      <c r="AL666" s="55" t="str">
        <f t="shared" si="128"/>
        <v>O</v>
      </c>
      <c r="AM666" s="47"/>
      <c r="AN666" s="47"/>
      <c r="AO666" s="47"/>
      <c r="AP666" s="44"/>
    </row>
    <row r="667" spans="1:42" ht="18" customHeight="1" x14ac:dyDescent="0.3">
      <c r="A667" s="13">
        <f t="shared" si="133"/>
        <v>0</v>
      </c>
      <c r="B667" s="120">
        <f t="shared" si="125"/>
        <v>1</v>
      </c>
      <c r="C667" s="55" t="str">
        <f t="shared" si="132"/>
        <v>2015.12.26</v>
      </c>
      <c r="D667" s="47" t="str">
        <f>IF(ISBLANK(J667),"",IF(ISBLANK(E667),"07:00 AM","08:00 AM"))</f>
        <v>07:00 AM</v>
      </c>
      <c r="E667" s="172"/>
      <c r="F667" s="177" t="str">
        <f t="shared" ca="1" si="126"/>
        <v>고구려, 백제, 신라는 서로 같은 언어를 썼나요?: 2015.12.26.(토) 게시예정</v>
      </c>
      <c r="G667" s="26">
        <f t="shared" si="129"/>
        <v>660</v>
      </c>
      <c r="H667" s="29">
        <f t="shared" si="131"/>
        <v>1</v>
      </c>
      <c r="I667" s="18">
        <v>42364</v>
      </c>
      <c r="J667" s="23" t="s">
        <v>2765</v>
      </c>
      <c r="K667" s="23" t="s">
        <v>2764</v>
      </c>
      <c r="L667" s="32"/>
      <c r="M667" s="20"/>
      <c r="N667" s="5"/>
      <c r="O667" s="5"/>
      <c r="P667" s="5"/>
      <c r="Q667" s="5"/>
      <c r="R667" s="5"/>
      <c r="S667" s="5"/>
      <c r="T667" s="5"/>
      <c r="U667" s="34"/>
      <c r="V667" s="20"/>
      <c r="W667" s="34"/>
      <c r="X667" s="20"/>
      <c r="Y667" s="5"/>
      <c r="Z667" s="5"/>
      <c r="AA667" s="5"/>
      <c r="AB667" s="5"/>
      <c r="AC667" s="34"/>
      <c r="AD667" s="34"/>
      <c r="AE667" s="152" t="str">
        <f t="shared" si="123"/>
        <v/>
      </c>
      <c r="AF667" s="53" t="str">
        <f t="shared" ca="1" si="127"/>
        <v>X</v>
      </c>
      <c r="AG667" s="56" t="str">
        <f t="shared" si="122"/>
        <v>지은이 찾을 수 없음</v>
      </c>
      <c r="AH667" s="55"/>
      <c r="AI667" s="39"/>
      <c r="AJ667" s="61"/>
      <c r="AK667" s="181"/>
      <c r="AL667" s="55" t="str">
        <f t="shared" si="128"/>
        <v>O</v>
      </c>
      <c r="AM667" s="47"/>
      <c r="AN667" s="47"/>
      <c r="AO667" s="47"/>
      <c r="AP667" s="44"/>
    </row>
    <row r="668" spans="1:42" ht="18" customHeight="1" x14ac:dyDescent="0.3">
      <c r="A668" s="13">
        <f t="shared" si="133"/>
        <v>0</v>
      </c>
      <c r="B668" s="120">
        <f t="shared" si="125"/>
        <v>1</v>
      </c>
      <c r="C668" s="55" t="str">
        <f t="shared" si="132"/>
        <v>2015.12.26</v>
      </c>
      <c r="D668" s="47" t="str">
        <f>IF(ISBLANK(J668),"",IF(ISBLANK(E667),"07:30 AM","08:30 AM"))</f>
        <v>07:30 AM</v>
      </c>
      <c r="E668" s="172"/>
      <c r="F668" s="177" t="str">
        <f t="shared" ca="1" si="126"/>
        <v>계림유사: 2015.12.26.(토) 게시예정</v>
      </c>
      <c r="G668" s="26">
        <f t="shared" si="129"/>
        <v>661</v>
      </c>
      <c r="H668" s="29">
        <f t="shared" si="131"/>
        <v>2</v>
      </c>
      <c r="I668" s="18">
        <v>42364</v>
      </c>
      <c r="J668" s="23" t="s">
        <v>2766</v>
      </c>
      <c r="K668" s="23" t="str">
        <f t="shared" si="124"/>
        <v>계림유사.hwp</v>
      </c>
      <c r="L668" s="191" t="str">
        <f>AK668</f>
        <v>강창석</v>
      </c>
      <c r="M668" s="20"/>
      <c r="N668" s="5"/>
      <c r="O668" s="5"/>
      <c r="P668" s="5"/>
      <c r="Q668" s="5"/>
      <c r="R668" s="5"/>
      <c r="S668" s="5"/>
      <c r="T668" s="5"/>
      <c r="U668" s="34"/>
      <c r="V668" s="20"/>
      <c r="W668" s="34"/>
      <c r="X668" s="20"/>
      <c r="Y668" s="5"/>
      <c r="Z668" s="5"/>
      <c r="AA668" s="5"/>
      <c r="AB668" s="5"/>
      <c r="AC668" s="34"/>
      <c r="AD668" s="34"/>
      <c r="AE668" s="152" t="str">
        <f t="shared" si="123"/>
        <v/>
      </c>
      <c r="AF668" s="53" t="str">
        <f t="shared" ca="1" si="127"/>
        <v>X</v>
      </c>
      <c r="AG668" s="56">
        <v>42230</v>
      </c>
      <c r="AH668" s="55" t="s">
        <v>2794</v>
      </c>
      <c r="AI668" s="39"/>
      <c r="AJ668" s="61"/>
      <c r="AK668" s="181" t="s">
        <v>124</v>
      </c>
      <c r="AL668" s="55" t="str">
        <f t="shared" si="128"/>
        <v>O</v>
      </c>
      <c r="AM668" s="47"/>
      <c r="AN668" s="47"/>
      <c r="AO668" s="47"/>
      <c r="AP668" s="44"/>
    </row>
    <row r="669" spans="1:42" ht="18" customHeight="1" x14ac:dyDescent="0.3">
      <c r="A669" s="13">
        <f t="shared" si="133"/>
        <v>0</v>
      </c>
      <c r="B669" s="120">
        <f t="shared" si="125"/>
        <v>1</v>
      </c>
      <c r="C669" s="55" t="str">
        <f t="shared" si="132"/>
        <v>2015.12.27</v>
      </c>
      <c r="D669" s="47" t="str">
        <f>IF(ISBLANK(J669),"",IF(ISBLANK(E669),"07:00 AM","08:00 AM"))</f>
        <v>08:00 AM</v>
      </c>
      <c r="E669" s="172">
        <v>1</v>
      </c>
      <c r="F669" s="177" t="str">
        <f t="shared" ca="1" si="126"/>
        <v>계녀서: 2015.12.27.(일) 게시예정</v>
      </c>
      <c r="G669" s="26">
        <f t="shared" si="129"/>
        <v>662</v>
      </c>
      <c r="H669" s="29">
        <f t="shared" si="131"/>
        <v>1</v>
      </c>
      <c r="I669" s="18">
        <v>42365</v>
      </c>
      <c r="J669" s="23" t="s">
        <v>2767</v>
      </c>
      <c r="K669" s="23" t="str">
        <f t="shared" si="124"/>
        <v>계녀서.hwp</v>
      </c>
      <c r="L669" s="32"/>
      <c r="M669" s="20"/>
      <c r="N669" s="5"/>
      <c r="O669" s="5"/>
      <c r="P669" s="5"/>
      <c r="Q669" s="5"/>
      <c r="R669" s="5"/>
      <c r="S669" s="5"/>
      <c r="T669" s="5"/>
      <c r="U669" s="34"/>
      <c r="V669" s="20"/>
      <c r="W669" s="34"/>
      <c r="X669" s="20"/>
      <c r="Y669" s="5"/>
      <c r="Z669" s="5"/>
      <c r="AA669" s="5"/>
      <c r="AB669" s="5"/>
      <c r="AC669" s="34" t="s">
        <v>649</v>
      </c>
      <c r="AD669" s="34"/>
      <c r="AE669" s="152" t="str">
        <f t="shared" si="123"/>
        <v/>
      </c>
      <c r="AF669" s="53" t="str">
        <f t="shared" ca="1" si="127"/>
        <v>X</v>
      </c>
      <c r="AG669" s="56">
        <v>42230</v>
      </c>
      <c r="AH669" s="55" t="s">
        <v>2965</v>
      </c>
      <c r="AI669" s="39">
        <v>42230</v>
      </c>
      <c r="AJ669" s="61" t="s">
        <v>2794</v>
      </c>
      <c r="AK669" s="181"/>
      <c r="AL669" s="55" t="str">
        <f t="shared" si="128"/>
        <v>O</v>
      </c>
      <c r="AM669" s="47"/>
      <c r="AN669" s="47"/>
      <c r="AO669" s="47"/>
      <c r="AP669" s="44"/>
    </row>
    <row r="670" spans="1:42" ht="18" customHeight="1" x14ac:dyDescent="0.3">
      <c r="A670" s="13">
        <f t="shared" si="133"/>
        <v>0</v>
      </c>
      <c r="B670" s="120">
        <f t="shared" si="125"/>
        <v>1</v>
      </c>
      <c r="C670" s="55" t="str">
        <f t="shared" si="132"/>
        <v>2015.12.27</v>
      </c>
      <c r="D670" s="47" t="str">
        <f>IF(ISBLANK(J670),"",IF(ISBLANK(E669),"07:30 AM","08:30 AM"))</f>
        <v>08:30 AM</v>
      </c>
      <c r="E670" s="172"/>
      <c r="F670" s="177" t="str">
        <f t="shared" ca="1" si="126"/>
        <v>경북 안동지역어의 종결어미: 2015.12.27.(일) 게시예정</v>
      </c>
      <c r="G670" s="26">
        <f t="shared" si="129"/>
        <v>663</v>
      </c>
      <c r="H670" s="29">
        <f t="shared" si="131"/>
        <v>2</v>
      </c>
      <c r="I670" s="18">
        <v>42365</v>
      </c>
      <c r="J670" s="23" t="s">
        <v>2768</v>
      </c>
      <c r="K670" s="23" t="str">
        <f t="shared" si="124"/>
        <v>경북 안동지역어의 종결어미.hwp</v>
      </c>
      <c r="L670" s="32" t="s">
        <v>2769</v>
      </c>
      <c r="M670" s="20"/>
      <c r="N670" s="5"/>
      <c r="O670" s="5"/>
      <c r="P670" s="5"/>
      <c r="Q670" s="5"/>
      <c r="R670" s="5"/>
      <c r="S670" s="5"/>
      <c r="T670" s="5"/>
      <c r="U670" s="34"/>
      <c r="V670" s="20"/>
      <c r="W670" s="34"/>
      <c r="X670" s="20"/>
      <c r="Y670" s="5"/>
      <c r="Z670" s="5"/>
      <c r="AA670" s="5"/>
      <c r="AB670" s="5"/>
      <c r="AC670" s="34"/>
      <c r="AD670" s="34"/>
      <c r="AE670" s="152" t="str">
        <f t="shared" si="123"/>
        <v/>
      </c>
      <c r="AF670" s="53" t="str">
        <f t="shared" ca="1" si="127"/>
        <v>X</v>
      </c>
      <c r="AG670" s="56" t="str">
        <f t="shared" si="122"/>
        <v>미확인</v>
      </c>
      <c r="AH670" s="55"/>
      <c r="AI670" s="39"/>
      <c r="AJ670" s="61"/>
      <c r="AK670" s="181"/>
      <c r="AL670" s="55" t="str">
        <f t="shared" si="128"/>
        <v>O</v>
      </c>
      <c r="AM670" s="47"/>
      <c r="AN670" s="47"/>
      <c r="AO670" s="47"/>
      <c r="AP670" s="44"/>
    </row>
    <row r="671" spans="1:42" ht="18" customHeight="1" x14ac:dyDescent="0.3">
      <c r="A671" s="13">
        <f t="shared" si="83"/>
        <v>0</v>
      </c>
      <c r="B671" s="120">
        <f t="shared" si="125"/>
        <v>1</v>
      </c>
      <c r="C671" s="55" t="str">
        <f t="shared" ref="C671:C677" si="134">IF(ISBLANK(J671),"",TEXT(I671,"YYYY.MM.DD"))</f>
        <v>2015.12.28</v>
      </c>
      <c r="D671" s="47" t="str">
        <f>IF(ISBLANK(J671),"",IF(ISBLANK(E671),"07:00 AM","08:00 AM"))</f>
        <v>08:00 AM</v>
      </c>
      <c r="E671" s="172">
        <v>1</v>
      </c>
      <c r="F671" s="177" t="str">
        <f t="shared" ca="1" si="126"/>
        <v>경북방언 용언의 성조형: 2015.12.28.(월) 게시예정</v>
      </c>
      <c r="G671" s="26">
        <f t="shared" si="129"/>
        <v>664</v>
      </c>
      <c r="H671" s="29">
        <f t="shared" si="131"/>
        <v>1</v>
      </c>
      <c r="I671" s="18">
        <v>42366</v>
      </c>
      <c r="J671" s="23" t="s">
        <v>2770</v>
      </c>
      <c r="K671" s="23" t="str">
        <f t="shared" si="124"/>
        <v>경북방언 용언의 성조형.hwp</v>
      </c>
      <c r="L671" s="32" t="s">
        <v>2772</v>
      </c>
      <c r="M671" s="20"/>
      <c r="N671" s="5"/>
      <c r="O671" s="5"/>
      <c r="P671" s="5"/>
      <c r="Q671" s="5"/>
      <c r="R671" s="5"/>
      <c r="S671" s="5"/>
      <c r="T671" s="5"/>
      <c r="U671" s="34"/>
      <c r="V671" s="20"/>
      <c r="W671" s="34"/>
      <c r="X671" s="20"/>
      <c r="Y671" s="5"/>
      <c r="Z671" s="5"/>
      <c r="AA671" s="5"/>
      <c r="AB671" s="5"/>
      <c r="AC671" s="34"/>
      <c r="AD671" s="34"/>
      <c r="AE671" s="152" t="str">
        <f t="shared" si="123"/>
        <v/>
      </c>
      <c r="AF671" s="53" t="str">
        <f t="shared" ca="1" si="127"/>
        <v>X</v>
      </c>
      <c r="AG671" s="56" t="str">
        <f t="shared" si="122"/>
        <v>미확인</v>
      </c>
      <c r="AH671" s="55"/>
      <c r="AI671" s="39"/>
      <c r="AJ671" s="61"/>
      <c r="AK671" s="181"/>
      <c r="AL671" s="55" t="str">
        <f t="shared" si="128"/>
        <v>O</v>
      </c>
      <c r="AM671" s="47"/>
      <c r="AN671" s="47"/>
      <c r="AO671" s="47"/>
      <c r="AP671" s="44"/>
    </row>
    <row r="672" spans="1:42" ht="18" customHeight="1" x14ac:dyDescent="0.3">
      <c r="A672" s="13">
        <f t="shared" si="83"/>
        <v>0</v>
      </c>
      <c r="B672" s="120">
        <f t="shared" si="125"/>
        <v>1</v>
      </c>
      <c r="C672" s="55" t="str">
        <f t="shared" si="134"/>
        <v>2015.12.28</v>
      </c>
      <c r="D672" s="47" t="str">
        <f>IF(ISBLANK(J672),"",IF(ISBLANK(E671),"07:30 AM","08:30 AM"))</f>
        <v>08:30 AM</v>
      </c>
      <c r="E672" s="172"/>
      <c r="F672" s="177" t="str">
        <f t="shared" ca="1" si="126"/>
        <v>경민편언해: 2015.12.28.(월) 게시예정</v>
      </c>
      <c r="G672" s="26">
        <f t="shared" si="129"/>
        <v>665</v>
      </c>
      <c r="H672" s="29">
        <f t="shared" si="131"/>
        <v>2</v>
      </c>
      <c r="I672" s="18">
        <v>42366</v>
      </c>
      <c r="J672" s="23" t="s">
        <v>2773</v>
      </c>
      <c r="K672" s="23" t="str">
        <f t="shared" si="124"/>
        <v>경민편언해.hwp</v>
      </c>
      <c r="L672" s="32"/>
      <c r="M672" s="20"/>
      <c r="N672" s="5"/>
      <c r="O672" s="5"/>
      <c r="P672" s="5"/>
      <c r="Q672" s="5"/>
      <c r="R672" s="5"/>
      <c r="S672" s="5"/>
      <c r="T672" s="5"/>
      <c r="U672" s="34"/>
      <c r="V672" s="20"/>
      <c r="W672" s="34"/>
      <c r="X672" s="20"/>
      <c r="Y672" s="5"/>
      <c r="Z672" s="5"/>
      <c r="AA672" s="5"/>
      <c r="AB672" s="5"/>
      <c r="AC672" s="34" t="s">
        <v>157</v>
      </c>
      <c r="AD672" s="34"/>
      <c r="AE672" s="152" t="str">
        <f t="shared" si="123"/>
        <v/>
      </c>
      <c r="AF672" s="53" t="str">
        <f t="shared" ca="1" si="127"/>
        <v>X</v>
      </c>
      <c r="AG672" s="56">
        <v>42230</v>
      </c>
      <c r="AH672" s="55" t="s">
        <v>2965</v>
      </c>
      <c r="AI672" s="39">
        <v>42230</v>
      </c>
      <c r="AJ672" s="61" t="s">
        <v>2794</v>
      </c>
      <c r="AK672" s="181"/>
      <c r="AL672" s="55" t="str">
        <f t="shared" si="128"/>
        <v>O</v>
      </c>
      <c r="AM672" s="47"/>
      <c r="AN672" s="47"/>
      <c r="AO672" s="47"/>
      <c r="AP672" s="44"/>
    </row>
    <row r="673" spans="1:42" ht="18" customHeight="1" x14ac:dyDescent="0.3">
      <c r="A673" s="13">
        <f t="shared" si="83"/>
        <v>0</v>
      </c>
      <c r="B673" s="120">
        <f t="shared" si="125"/>
        <v>1</v>
      </c>
      <c r="C673" s="55" t="str">
        <f t="shared" si="134"/>
        <v>2015.12.29</v>
      </c>
      <c r="D673" s="47" t="str">
        <f>IF(ISBLANK(J673),"",IF(ISBLANK(E673),"07:00 AM","08:00 AM"))</f>
        <v>08:00 AM</v>
      </c>
      <c r="E673" s="172">
        <v>1</v>
      </c>
      <c r="F673" s="177" t="str">
        <f t="shared" ca="1" si="126"/>
        <v>개념적 의미에 관한 몇 가지 오해에 대하여: 2015.12.29.(화) 게시예정</v>
      </c>
      <c r="G673" s="26">
        <f t="shared" si="129"/>
        <v>666</v>
      </c>
      <c r="H673" s="29">
        <f t="shared" si="131"/>
        <v>1</v>
      </c>
      <c r="I673" s="18">
        <v>42367</v>
      </c>
      <c r="J673" s="23" t="s">
        <v>2774</v>
      </c>
      <c r="K673" s="23" t="str">
        <f t="shared" si="124"/>
        <v>개념적 의미에 관한 몇 가지 오해에 대하여.hwp</v>
      </c>
      <c r="L673" s="32" t="s">
        <v>2501</v>
      </c>
      <c r="M673" s="20"/>
      <c r="N673" s="5"/>
      <c r="O673" s="5"/>
      <c r="P673" s="5"/>
      <c r="Q673" s="5"/>
      <c r="R673" s="5"/>
      <c r="S673" s="5"/>
      <c r="T673" s="5"/>
      <c r="U673" s="34"/>
      <c r="V673" s="20"/>
      <c r="W673" s="34"/>
      <c r="X673" s="20"/>
      <c r="Y673" s="5"/>
      <c r="Z673" s="5"/>
      <c r="AA673" s="5"/>
      <c r="AB673" s="5"/>
      <c r="AC673" s="34"/>
      <c r="AD673" s="34"/>
      <c r="AE673" s="152" t="str">
        <f t="shared" si="123"/>
        <v/>
      </c>
      <c r="AF673" s="53" t="str">
        <f t="shared" ca="1" si="127"/>
        <v>X</v>
      </c>
      <c r="AG673" s="56">
        <v>42224</v>
      </c>
      <c r="AH673" s="55" t="s">
        <v>2783</v>
      </c>
      <c r="AI673" s="39"/>
      <c r="AJ673" s="61"/>
      <c r="AK673" s="181"/>
      <c r="AL673" s="55" t="str">
        <f t="shared" si="128"/>
        <v>O</v>
      </c>
      <c r="AM673" s="47"/>
      <c r="AN673" s="47"/>
      <c r="AO673" s="47"/>
      <c r="AP673" s="44"/>
    </row>
    <row r="674" spans="1:42" ht="18" customHeight="1" x14ac:dyDescent="0.3">
      <c r="A674" s="13">
        <f t="shared" si="83"/>
        <v>0</v>
      </c>
      <c r="B674" s="120">
        <f t="shared" si="125"/>
        <v>1</v>
      </c>
      <c r="C674" s="55" t="str">
        <f t="shared" si="134"/>
        <v>2015.12.29</v>
      </c>
      <c r="D674" s="47" t="str">
        <f>IF(ISBLANK(J674),"",IF(ISBLANK(E673),"07:30 AM","08:30 AM"))</f>
        <v>08:30 AM</v>
      </c>
      <c r="E674" s="172"/>
      <c r="F674" s="177" t="str">
        <f t="shared" ca="1" si="126"/>
        <v>넉살 좋은 강화년과 넉 살 좋은 강화 연: 2015.12.29.(화) 게시예정</v>
      </c>
      <c r="G674" s="26">
        <f t="shared" si="129"/>
        <v>667</v>
      </c>
      <c r="H674" s="29">
        <f t="shared" si="131"/>
        <v>2</v>
      </c>
      <c r="I674" s="18">
        <v>42367</v>
      </c>
      <c r="J674" s="23" t="s">
        <v>2775</v>
      </c>
      <c r="K674" s="23" t="str">
        <f t="shared" si="124"/>
        <v>넉살 좋은 강화년과 넉 살 좋은 강화 연.hwp</v>
      </c>
      <c r="L674" s="32" t="s">
        <v>2501</v>
      </c>
      <c r="M674" s="20"/>
      <c r="N674" s="5"/>
      <c r="O674" s="5"/>
      <c r="P674" s="5"/>
      <c r="Q674" s="5"/>
      <c r="R674" s="5"/>
      <c r="S674" s="5"/>
      <c r="T674" s="5"/>
      <c r="U674" s="34"/>
      <c r="V674" s="20"/>
      <c r="W674" s="34"/>
      <c r="X674" s="20"/>
      <c r="Y674" s="5"/>
      <c r="Z674" s="5"/>
      <c r="AA674" s="5"/>
      <c r="AB674" s="5"/>
      <c r="AC674" s="34"/>
      <c r="AD674" s="34"/>
      <c r="AE674" s="152" t="str">
        <f t="shared" si="123"/>
        <v/>
      </c>
      <c r="AF674" s="53" t="str">
        <f t="shared" ca="1" si="127"/>
        <v>X</v>
      </c>
      <c r="AG674" s="56">
        <v>42224</v>
      </c>
      <c r="AH674" s="55" t="s">
        <v>2783</v>
      </c>
      <c r="AI674" s="39"/>
      <c r="AJ674" s="61"/>
      <c r="AK674" s="181"/>
      <c r="AL674" s="55" t="str">
        <f t="shared" si="128"/>
        <v>O</v>
      </c>
      <c r="AM674" s="47"/>
      <c r="AN674" s="47"/>
      <c r="AO674" s="47"/>
      <c r="AP674" s="44"/>
    </row>
    <row r="675" spans="1:42" ht="18" customHeight="1" x14ac:dyDescent="0.3">
      <c r="A675" s="13">
        <f>IF(ISBLANK(J675),"",0)</f>
        <v>0</v>
      </c>
      <c r="B675" s="120">
        <f t="shared" si="125"/>
        <v>1</v>
      </c>
      <c r="C675" s="55" t="str">
        <f t="shared" si="134"/>
        <v>2015.12.30</v>
      </c>
      <c r="D675" s="47" t="str">
        <f>IF(ISBLANK(J675),"",IF(ISBLANK(E675),"07:00 AM","08:00 AM"))</f>
        <v>08:00 AM</v>
      </c>
      <c r="E675" s="172">
        <v>1</v>
      </c>
      <c r="F675" s="177" t="str">
        <f t="shared" ca="1" si="126"/>
        <v>우리말의 조어력: 2015.12.30.(수) 게시예정</v>
      </c>
      <c r="G675" s="26">
        <f t="shared" si="129"/>
        <v>668</v>
      </c>
      <c r="H675" s="29">
        <f t="shared" si="131"/>
        <v>1</v>
      </c>
      <c r="I675" s="18">
        <v>42368</v>
      </c>
      <c r="J675" s="122" t="s">
        <v>2776</v>
      </c>
      <c r="K675" s="23" t="str">
        <f t="shared" si="124"/>
        <v>우리말의 조어력.hwp</v>
      </c>
      <c r="L675" s="32" t="s">
        <v>2777</v>
      </c>
      <c r="M675" s="20"/>
      <c r="N675" s="5"/>
      <c r="O675" s="5"/>
      <c r="P675" s="5"/>
      <c r="Q675" s="5"/>
      <c r="R675" s="5"/>
      <c r="S675" s="5"/>
      <c r="T675" s="5"/>
      <c r="U675" s="34"/>
      <c r="V675" s="20"/>
      <c r="W675" s="34"/>
      <c r="X675" s="20"/>
      <c r="Y675" s="5"/>
      <c r="Z675" s="5"/>
      <c r="AA675" s="5"/>
      <c r="AB675" s="5"/>
      <c r="AC675" s="34"/>
      <c r="AD675" s="34"/>
      <c r="AE675" s="152" t="str">
        <f t="shared" si="123"/>
        <v/>
      </c>
      <c r="AF675" s="53" t="str">
        <f t="shared" ca="1" si="127"/>
        <v>X</v>
      </c>
      <c r="AG675" s="56" t="str">
        <f t="shared" ref="AG675:AG683" si="135">IF(ISBLANK(J675),"",IF(COUNTA(L675:AD675)=0,"지은이 찾을 수 없음",IF(COUNTA(L675:AD675)&gt;0,"미확인")))</f>
        <v>미확인</v>
      </c>
      <c r="AH675" s="55"/>
      <c r="AI675" s="39"/>
      <c r="AJ675" s="61"/>
      <c r="AK675" s="181"/>
      <c r="AL675" s="55" t="str">
        <f t="shared" si="128"/>
        <v>O</v>
      </c>
      <c r="AM675" s="47"/>
      <c r="AN675" s="47"/>
      <c r="AO675" s="47"/>
      <c r="AP675" s="44"/>
    </row>
    <row r="676" spans="1:42" ht="18" customHeight="1" x14ac:dyDescent="0.3">
      <c r="A676" s="13">
        <f>IF(ISBLANK(J676),"",0)</f>
        <v>0</v>
      </c>
      <c r="B676" s="120">
        <f t="shared" si="125"/>
        <v>1</v>
      </c>
      <c r="C676" s="55" t="str">
        <f t="shared" si="134"/>
        <v>2015.12.30</v>
      </c>
      <c r="D676" s="47" t="str">
        <f>IF(ISBLANK(J676),"",IF(ISBLANK(E675),"07:30 AM","08:30 AM"))</f>
        <v>08:30 AM</v>
      </c>
      <c r="E676" s="172"/>
      <c r="F676" s="177" t="str">
        <f t="shared" ca="1" si="126"/>
        <v>가사의 주기론적 성향: 2015.12.30.(수) 게시예정</v>
      </c>
      <c r="G676" s="26">
        <f t="shared" si="129"/>
        <v>669</v>
      </c>
      <c r="H676" s="29">
        <f t="shared" si="131"/>
        <v>2</v>
      </c>
      <c r="I676" s="18">
        <v>42368</v>
      </c>
      <c r="J676" s="23" t="s">
        <v>2778</v>
      </c>
      <c r="K676" s="23" t="str">
        <f t="shared" si="124"/>
        <v>가사의 주기론적 성향.hwp</v>
      </c>
      <c r="L676" s="32" t="s">
        <v>2779</v>
      </c>
      <c r="M676" s="20"/>
      <c r="N676" s="5"/>
      <c r="O676" s="5"/>
      <c r="P676" s="5"/>
      <c r="Q676" s="5"/>
      <c r="R676" s="5"/>
      <c r="S676" s="5"/>
      <c r="T676" s="5"/>
      <c r="U676" s="34"/>
      <c r="V676" s="20"/>
      <c r="W676" s="34"/>
      <c r="X676" s="20"/>
      <c r="Y676" s="5"/>
      <c r="Z676" s="5"/>
      <c r="AA676" s="5"/>
      <c r="AB676" s="5"/>
      <c r="AC676" s="34"/>
      <c r="AD676" s="34"/>
      <c r="AE676" s="152" t="str">
        <f t="shared" si="123"/>
        <v/>
      </c>
      <c r="AF676" s="53" t="str">
        <f t="shared" ca="1" si="127"/>
        <v>X</v>
      </c>
      <c r="AG676" s="56" t="str">
        <f t="shared" si="135"/>
        <v>미확인</v>
      </c>
      <c r="AH676" s="55"/>
      <c r="AI676" s="39"/>
      <c r="AJ676" s="61"/>
      <c r="AK676" s="181"/>
      <c r="AL676" s="55" t="str">
        <f t="shared" si="128"/>
        <v>O</v>
      </c>
      <c r="AM676" s="47"/>
      <c r="AN676" s="47"/>
      <c r="AO676" s="47"/>
      <c r="AP676" s="44"/>
    </row>
    <row r="677" spans="1:42" ht="18" customHeight="1" x14ac:dyDescent="0.3">
      <c r="A677" s="13">
        <f t="shared" si="83"/>
        <v>0</v>
      </c>
      <c r="B677" s="120">
        <f t="shared" si="125"/>
        <v>1</v>
      </c>
      <c r="C677" s="55" t="str">
        <f t="shared" si="134"/>
        <v>2015.12.31</v>
      </c>
      <c r="D677" s="47" t="str">
        <f>IF(ISBLANK(J677),"",IF(ISBLANK(E677),"07:00 AM","08:00 AM"))</f>
        <v>07:00 AM</v>
      </c>
      <c r="E677" s="172"/>
      <c r="F677" s="177" t="str">
        <f t="shared" ca="1" si="126"/>
        <v>가례언해: 2015.12.31.(목) 게시예정</v>
      </c>
      <c r="G677" s="26">
        <f t="shared" si="129"/>
        <v>670</v>
      </c>
      <c r="H677" s="29">
        <f t="shared" si="131"/>
        <v>1</v>
      </c>
      <c r="I677" s="132">
        <v>42369</v>
      </c>
      <c r="J677" s="23" t="s">
        <v>2780</v>
      </c>
      <c r="K677" s="23" t="str">
        <f t="shared" si="124"/>
        <v>가례언해.hwp</v>
      </c>
      <c r="L677" s="32"/>
      <c r="M677" s="20"/>
      <c r="N677" s="5"/>
      <c r="O677" s="5"/>
      <c r="P677" s="5"/>
      <c r="Q677" s="5"/>
      <c r="R677" s="5"/>
      <c r="S677" s="5"/>
      <c r="T677" s="5"/>
      <c r="U677" s="34"/>
      <c r="V677" s="20"/>
      <c r="W677" s="34"/>
      <c r="X677" s="20"/>
      <c r="Y677" s="5"/>
      <c r="Z677" s="5"/>
      <c r="AA677" s="5"/>
      <c r="AB677" s="5"/>
      <c r="AC677" s="34" t="s">
        <v>157</v>
      </c>
      <c r="AD677" s="34"/>
      <c r="AE677" s="152" t="str">
        <f t="shared" ref="AE677:AE683" si="136">IF(OR(ISBLANK(J677),COUNTA(L677:AD677)&lt;=1),"",IF(COUNTA(L677:AD677)&gt;1,COUNTA(L677:AD677)))</f>
        <v/>
      </c>
      <c r="AF677" s="53" t="str">
        <f t="shared" ca="1" si="127"/>
        <v>X</v>
      </c>
      <c r="AG677" s="56">
        <v>42230</v>
      </c>
      <c r="AH677" s="55" t="s">
        <v>2965</v>
      </c>
      <c r="AI677" s="39">
        <v>42230</v>
      </c>
      <c r="AJ677" s="61" t="s">
        <v>2794</v>
      </c>
      <c r="AK677" s="181"/>
      <c r="AL677" s="55" t="str">
        <f t="shared" si="128"/>
        <v>O</v>
      </c>
      <c r="AM677" s="47"/>
      <c r="AN677" s="47"/>
      <c r="AO677" s="47"/>
      <c r="AP677" s="44"/>
    </row>
    <row r="678" spans="1:42" ht="18" customHeight="1" x14ac:dyDescent="0.3">
      <c r="A678" s="13" t="str">
        <f t="shared" ref="A678:A683" si="137">IF(ISBLANK(J678),"",0)</f>
        <v/>
      </c>
      <c r="B678" s="120" t="str">
        <f t="shared" si="125"/>
        <v/>
      </c>
      <c r="C678" s="55"/>
      <c r="D678" s="47" t="str">
        <f>IF(ISBLANK(J678),"",IF(ISBLANK(E678),"07:00 AM","08:00 AM"))</f>
        <v/>
      </c>
      <c r="E678" s="172"/>
      <c r="F678" s="177" t="str">
        <f>IF(ISBLANK(J678),"",CONCATENATE(J678,": ",TEXT(I678,"yyyy.mm.dd.(aaa)")," ",IF(AF678="O","게시함.",IF(AF678="X","게시예정",""))))</f>
        <v/>
      </c>
      <c r="G678" s="26" t="str">
        <f t="shared" si="129"/>
        <v/>
      </c>
      <c r="H678" s="29"/>
      <c r="I678" s="18"/>
      <c r="J678" s="23"/>
      <c r="K678" s="23" t="str">
        <f t="shared" si="124"/>
        <v/>
      </c>
      <c r="L678" s="32"/>
      <c r="M678" s="20"/>
      <c r="N678" s="5"/>
      <c r="O678" s="5"/>
      <c r="P678" s="5"/>
      <c r="Q678" s="5"/>
      <c r="R678" s="5"/>
      <c r="S678" s="5"/>
      <c r="T678" s="5"/>
      <c r="U678" s="34"/>
      <c r="V678" s="20"/>
      <c r="W678" s="34"/>
      <c r="X678" s="20"/>
      <c r="Y678" s="5"/>
      <c r="Z678" s="5"/>
      <c r="AA678" s="5"/>
      <c r="AB678" s="5"/>
      <c r="AC678" s="34"/>
      <c r="AD678" s="34"/>
      <c r="AE678" s="152" t="str">
        <f t="shared" si="136"/>
        <v/>
      </c>
      <c r="AF678" s="53" t="str">
        <f t="shared" ca="1" si="127"/>
        <v/>
      </c>
      <c r="AG678" s="56" t="str">
        <f t="shared" si="135"/>
        <v/>
      </c>
      <c r="AH678" s="55"/>
      <c r="AI678" s="39"/>
      <c r="AJ678" s="61"/>
      <c r="AK678" s="181"/>
      <c r="AL678" s="55" t="str">
        <f t="shared" si="128"/>
        <v/>
      </c>
      <c r="AM678" s="47"/>
      <c r="AN678" s="47"/>
      <c r="AO678" s="47"/>
      <c r="AP678" s="44"/>
    </row>
    <row r="679" spans="1:42" ht="18" customHeight="1" x14ac:dyDescent="0.3">
      <c r="A679" s="13" t="str">
        <f t="shared" si="137"/>
        <v/>
      </c>
      <c r="B679" s="120" t="str">
        <f t="shared" si="125"/>
        <v/>
      </c>
      <c r="C679" s="55"/>
      <c r="D679" s="47" t="str">
        <f>IF(ISBLANK(J679),"",IF(ISBLANK(E678),"07:30 AM","08:30 AM"))</f>
        <v/>
      </c>
      <c r="E679" s="172"/>
      <c r="F679" s="177" t="str">
        <f t="shared" ref="F679:F683" si="138">IF(ISBLANK(J679),"",CONCATENATE(J679,": ",TEXT(I679,"yyyy.mm.dd.(aaa)")," ",IF(AF679="O","게시함.",IF(AF679="X","게시예정",""))))</f>
        <v/>
      </c>
      <c r="G679" s="26" t="str">
        <f t="shared" si="129"/>
        <v/>
      </c>
      <c r="H679" s="29"/>
      <c r="I679" s="18"/>
      <c r="J679" s="23"/>
      <c r="K679" s="23" t="str">
        <f>IF(ISBLANK(J679),"",CONCATENATE(J679,".hwp"))</f>
        <v/>
      </c>
      <c r="L679" s="32"/>
      <c r="M679" s="20"/>
      <c r="N679" s="5"/>
      <c r="O679" s="5"/>
      <c r="P679" s="5"/>
      <c r="Q679" s="5"/>
      <c r="R679" s="5"/>
      <c r="S679" s="5"/>
      <c r="T679" s="5"/>
      <c r="U679" s="34"/>
      <c r="V679" s="20"/>
      <c r="W679" s="34"/>
      <c r="X679" s="20"/>
      <c r="Y679" s="5"/>
      <c r="Z679" s="5"/>
      <c r="AA679" s="5"/>
      <c r="AB679" s="5"/>
      <c r="AC679" s="34"/>
      <c r="AD679" s="34"/>
      <c r="AE679" s="152" t="str">
        <f t="shared" si="136"/>
        <v/>
      </c>
      <c r="AF679" s="53" t="str">
        <f t="shared" ca="1" si="127"/>
        <v/>
      </c>
      <c r="AG679" s="56" t="str">
        <f t="shared" si="135"/>
        <v/>
      </c>
      <c r="AH679" s="55"/>
      <c r="AI679" s="39"/>
      <c r="AJ679" s="61"/>
      <c r="AK679" s="181"/>
      <c r="AL679" s="55" t="str">
        <f t="shared" si="128"/>
        <v/>
      </c>
      <c r="AM679" s="47"/>
      <c r="AN679" s="47"/>
      <c r="AO679" s="47"/>
      <c r="AP679" s="44"/>
    </row>
    <row r="680" spans="1:42" ht="18" customHeight="1" x14ac:dyDescent="0.3">
      <c r="A680" s="13" t="str">
        <f t="shared" si="137"/>
        <v/>
      </c>
      <c r="B680" s="120" t="str">
        <f t="shared" si="125"/>
        <v/>
      </c>
      <c r="C680" s="55"/>
      <c r="D680" s="47" t="str">
        <f>IF(ISBLANK(J680),"",IF(ISBLANK(E678),"08:00 AM","09:00 AM"))</f>
        <v/>
      </c>
      <c r="E680" s="172"/>
      <c r="F680" s="177" t="str">
        <f t="shared" si="138"/>
        <v/>
      </c>
      <c r="G680" s="26" t="str">
        <f t="shared" si="129"/>
        <v/>
      </c>
      <c r="H680" s="29"/>
      <c r="I680" s="18"/>
      <c r="J680" s="23"/>
      <c r="K680" s="23" t="str">
        <f>IF(ISBLANK(J680),"",CONCATENATE(J680,".hwp"))</f>
        <v/>
      </c>
      <c r="L680" s="32"/>
      <c r="M680" s="20"/>
      <c r="N680" s="5"/>
      <c r="O680" s="5"/>
      <c r="P680" s="5"/>
      <c r="Q680" s="5"/>
      <c r="R680" s="5"/>
      <c r="S680" s="5"/>
      <c r="T680" s="5"/>
      <c r="U680" s="34"/>
      <c r="V680" s="20"/>
      <c r="W680" s="34"/>
      <c r="X680" s="20"/>
      <c r="Y680" s="5"/>
      <c r="Z680" s="5"/>
      <c r="AA680" s="5"/>
      <c r="AB680" s="5"/>
      <c r="AC680" s="34"/>
      <c r="AD680" s="34"/>
      <c r="AE680" s="152" t="str">
        <f t="shared" si="136"/>
        <v/>
      </c>
      <c r="AF680" s="53" t="str">
        <f t="shared" ca="1" si="127"/>
        <v/>
      </c>
      <c r="AG680" s="56" t="str">
        <f t="shared" si="135"/>
        <v/>
      </c>
      <c r="AH680" s="55"/>
      <c r="AI680" s="39"/>
      <c r="AJ680" s="61"/>
      <c r="AK680" s="181"/>
      <c r="AL680" s="55" t="str">
        <f t="shared" si="128"/>
        <v/>
      </c>
      <c r="AM680" s="47"/>
      <c r="AN680" s="47"/>
      <c r="AO680" s="47"/>
      <c r="AP680" s="44"/>
    </row>
    <row r="681" spans="1:42" ht="18" customHeight="1" x14ac:dyDescent="0.3">
      <c r="A681" s="13" t="str">
        <f t="shared" si="137"/>
        <v/>
      </c>
      <c r="B681" s="120" t="str">
        <f t="shared" si="125"/>
        <v/>
      </c>
      <c r="C681" s="55"/>
      <c r="D681" s="47" t="str">
        <f>IF(ISBLANK(J681),"",IF(ISBLANK(E678),"08:30 AM","09:30 AM"))</f>
        <v/>
      </c>
      <c r="E681" s="172"/>
      <c r="F681" s="177" t="str">
        <f t="shared" si="138"/>
        <v/>
      </c>
      <c r="G681" s="26" t="str">
        <f t="shared" si="129"/>
        <v/>
      </c>
      <c r="H681" s="29"/>
      <c r="I681" s="18"/>
      <c r="J681" s="23"/>
      <c r="K681" s="23" t="str">
        <f>IF(ISBLANK(J681),"",CONCATENATE(J681,".hwp"))</f>
        <v/>
      </c>
      <c r="L681" s="32"/>
      <c r="M681" s="20"/>
      <c r="N681" s="5"/>
      <c r="O681" s="5"/>
      <c r="P681" s="5"/>
      <c r="Q681" s="5"/>
      <c r="R681" s="5"/>
      <c r="S681" s="5"/>
      <c r="T681" s="5"/>
      <c r="U681" s="34"/>
      <c r="V681" s="20"/>
      <c r="W681" s="34"/>
      <c r="X681" s="20"/>
      <c r="Y681" s="5"/>
      <c r="Z681" s="5"/>
      <c r="AA681" s="5"/>
      <c r="AB681" s="5"/>
      <c r="AC681" s="34"/>
      <c r="AD681" s="34"/>
      <c r="AE681" s="152" t="str">
        <f t="shared" si="136"/>
        <v/>
      </c>
      <c r="AF681" s="53" t="str">
        <f t="shared" ca="1" si="127"/>
        <v/>
      </c>
      <c r="AG681" s="56" t="str">
        <f t="shared" si="135"/>
        <v/>
      </c>
      <c r="AH681" s="55"/>
      <c r="AI681" s="39"/>
      <c r="AJ681" s="61"/>
      <c r="AK681" s="181"/>
      <c r="AL681" s="55" t="str">
        <f t="shared" si="128"/>
        <v/>
      </c>
      <c r="AM681" s="47"/>
      <c r="AN681" s="47"/>
      <c r="AO681" s="47"/>
      <c r="AP681" s="44"/>
    </row>
    <row r="682" spans="1:42" ht="18" customHeight="1" x14ac:dyDescent="0.3">
      <c r="A682" s="13" t="str">
        <f t="shared" si="137"/>
        <v/>
      </c>
      <c r="B682" s="120" t="str">
        <f t="shared" si="125"/>
        <v/>
      </c>
      <c r="C682" s="55"/>
      <c r="D682" s="47" t="str">
        <f>IF(ISBLANK(J682),"",IF(ISBLANK(E682),"07:00 AM","08:00 AM"))</f>
        <v/>
      </c>
      <c r="E682" s="172"/>
      <c r="F682" s="177" t="str">
        <f t="shared" si="138"/>
        <v/>
      </c>
      <c r="G682" s="26" t="str">
        <f t="shared" si="129"/>
        <v/>
      </c>
      <c r="H682" s="29"/>
      <c r="I682" s="18"/>
      <c r="J682" s="23"/>
      <c r="K682" s="23" t="str">
        <f>IF(ISBLANK(J682),"",CONCATENATE(J682,".hwp"))</f>
        <v/>
      </c>
      <c r="L682" s="32"/>
      <c r="M682" s="20"/>
      <c r="N682" s="5"/>
      <c r="O682" s="5"/>
      <c r="P682" s="5"/>
      <c r="Q682" s="5"/>
      <c r="R682" s="5"/>
      <c r="S682" s="5"/>
      <c r="T682" s="5"/>
      <c r="U682" s="34"/>
      <c r="V682" s="20"/>
      <c r="W682" s="34"/>
      <c r="X682" s="20"/>
      <c r="Y682" s="5"/>
      <c r="Z682" s="5"/>
      <c r="AA682" s="5"/>
      <c r="AB682" s="5"/>
      <c r="AC682" s="34"/>
      <c r="AD682" s="34"/>
      <c r="AE682" s="152" t="str">
        <f t="shared" si="136"/>
        <v/>
      </c>
      <c r="AF682" s="53" t="str">
        <f t="shared" ca="1" si="127"/>
        <v/>
      </c>
      <c r="AG682" s="56" t="str">
        <f t="shared" si="135"/>
        <v/>
      </c>
      <c r="AH682" s="55"/>
      <c r="AI682" s="39"/>
      <c r="AJ682" s="61"/>
      <c r="AK682" s="181"/>
      <c r="AL682" s="55" t="str">
        <f t="shared" si="128"/>
        <v/>
      </c>
      <c r="AM682" s="47"/>
      <c r="AN682" s="47"/>
      <c r="AO682" s="47"/>
      <c r="AP682" s="44"/>
    </row>
    <row r="683" spans="1:42" ht="18" customHeight="1" x14ac:dyDescent="0.3">
      <c r="A683" s="13" t="str">
        <f t="shared" si="137"/>
        <v/>
      </c>
      <c r="B683" s="120" t="str">
        <f t="shared" si="125"/>
        <v/>
      </c>
      <c r="C683" s="55"/>
      <c r="D683" s="47" t="str">
        <f>IF(ISBLANK(J683),"",IF(ISBLANK(E682),"07:30 AM","08:30 AM"))</f>
        <v/>
      </c>
      <c r="E683" s="172"/>
      <c r="F683" s="177" t="str">
        <f t="shared" si="138"/>
        <v/>
      </c>
      <c r="G683" s="26" t="str">
        <f t="shared" si="129"/>
        <v/>
      </c>
      <c r="H683" s="29"/>
      <c r="I683" s="18"/>
      <c r="J683" s="23"/>
      <c r="K683" s="23" t="str">
        <f>IF(ISBLANK(J683),"",CONCATENATE(J683,".hwp"))</f>
        <v/>
      </c>
      <c r="L683" s="32"/>
      <c r="M683" s="20"/>
      <c r="N683" s="5"/>
      <c r="O683" s="5"/>
      <c r="P683" s="5"/>
      <c r="Q683" s="5"/>
      <c r="R683" s="5"/>
      <c r="S683" s="5"/>
      <c r="T683" s="5"/>
      <c r="U683" s="34"/>
      <c r="V683" s="20"/>
      <c r="W683" s="34"/>
      <c r="X683" s="20"/>
      <c r="Y683" s="5"/>
      <c r="Z683" s="5"/>
      <c r="AA683" s="5"/>
      <c r="AB683" s="5"/>
      <c r="AC683" s="34"/>
      <c r="AD683" s="34"/>
      <c r="AE683" s="152" t="str">
        <f t="shared" si="136"/>
        <v/>
      </c>
      <c r="AF683" s="53" t="str">
        <f t="shared" ca="1" si="127"/>
        <v/>
      </c>
      <c r="AG683" s="56" t="str">
        <f t="shared" si="135"/>
        <v/>
      </c>
      <c r="AH683" s="55"/>
      <c r="AI683" s="39"/>
      <c r="AJ683" s="61"/>
      <c r="AK683" s="181"/>
      <c r="AL683" s="55" t="str">
        <f t="shared" si="128"/>
        <v/>
      </c>
      <c r="AM683" s="47"/>
      <c r="AN683" s="47"/>
      <c r="AO683" s="47"/>
      <c r="AP683" s="44"/>
    </row>
  </sheetData>
  <autoFilter ref="A7:AP683"/>
  <mergeCells count="17">
    <mergeCell ref="AF2:AP2"/>
    <mergeCell ref="AL3:AP3"/>
    <mergeCell ref="AG4:AH4"/>
    <mergeCell ref="AI4:AJ4"/>
    <mergeCell ref="AG3:AJ3"/>
    <mergeCell ref="AC4:AD4"/>
    <mergeCell ref="G4:H4"/>
    <mergeCell ref="G5:H5"/>
    <mergeCell ref="G2:J2"/>
    <mergeCell ref="K2:AD2"/>
    <mergeCell ref="K3:K4"/>
    <mergeCell ref="L3:AD3"/>
    <mergeCell ref="L4:M4"/>
    <mergeCell ref="G3:H3"/>
    <mergeCell ref="W4:X4"/>
    <mergeCell ref="U4:V4"/>
    <mergeCell ref="R4:S4"/>
  </mergeCells>
  <phoneticPr fontId="1" type="noConversion"/>
  <conditionalFormatting sqref="AG8:AG683">
    <cfRule type="containsText" dxfId="1" priority="5" operator="containsText" text="미확인">
      <formula>NOT(ISERROR(SEARCH("미확인",AG8)))</formula>
    </cfRule>
    <cfRule type="containsText" dxfId="0" priority="6" operator="containsText" text="지은이 찾을 수 없음">
      <formula>NOT(ISERROR(SEARCH("지은이 찾을 수 없음",AG8)))</formula>
    </cfRule>
  </conditionalFormatting>
  <printOptions horizontalCentered="1"/>
  <pageMargins left="0.23622047244094491" right="0.23622047244094491" top="0.47244094488188981" bottom="0.57999999999999996" header="0.31496062992125984" footer="0.31496062992125984"/>
  <pageSetup paperSize="9" scale="45" fitToHeight="0" orientation="landscape" r:id="rId1"/>
  <headerFooter>
    <oddFooter>&amp;L&amp;"-,굵게"&amp;8한말글 현대사
http://hanmalgeulhyeondaesa.tistory.com/&amp;C&amp;"-,굵게"(ㅈ) 누리그물 한말글 모임&amp;R&amp;"+,굵게"&amp;8&amp;P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AO443"/>
  <sheetViews>
    <sheetView showGridLines="0" showZeros="0" view="pageBreakPreview" zoomScaleNormal="100" zoomScaleSheetLayoutView="10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E5" sqref="E5"/>
    </sheetView>
  </sheetViews>
  <sheetFormatPr defaultRowHeight="18" customHeight="1" outlineLevelCol="1" x14ac:dyDescent="0.3"/>
  <cols>
    <col min="1" max="1" width="9" style="2"/>
    <col min="2" max="3" width="3.625" style="13" hidden="1" customWidth="1" outlineLevel="1"/>
    <col min="4" max="4" width="4.625" style="136" customWidth="1" collapsed="1"/>
    <col min="5" max="5" width="9" style="2"/>
    <col min="6" max="6" width="12.625" style="2" customWidth="1"/>
    <col min="7" max="11" width="9" style="2" customWidth="1"/>
    <col min="12" max="15" width="5.625" style="2" customWidth="1"/>
    <col min="16" max="17" width="10.625" style="2" customWidth="1" outlineLevel="1"/>
    <col min="18" max="18" width="15.625" style="2" customWidth="1" outlineLevel="1"/>
    <col min="19" max="19" width="30.625" style="2" customWidth="1" outlineLevel="1"/>
    <col min="20" max="22" width="30.625" style="2" customWidth="1"/>
    <col min="23" max="39" width="9" style="2"/>
    <col min="40" max="41" width="9" style="2" outlineLevel="1"/>
    <col min="42" max="16384" width="9" style="2"/>
  </cols>
  <sheetData>
    <row r="1" spans="2:22" ht="18" customHeight="1" thickBot="1" x14ac:dyDescent="0.35"/>
    <row r="2" spans="2:22" s="7" customFormat="1" ht="18" customHeight="1" x14ac:dyDescent="0.3">
      <c r="B2" s="283" t="s">
        <v>2227</v>
      </c>
      <c r="C2" s="284" t="s">
        <v>2994</v>
      </c>
      <c r="D2" s="137" t="s">
        <v>2463</v>
      </c>
      <c r="E2" s="258" t="s">
        <v>0</v>
      </c>
      <c r="F2" s="256"/>
      <c r="G2" s="256"/>
      <c r="H2" s="256"/>
      <c r="I2" s="256"/>
      <c r="J2" s="256"/>
      <c r="K2" s="269"/>
      <c r="L2" s="270" t="s">
        <v>2005</v>
      </c>
      <c r="M2" s="271"/>
      <c r="N2" s="272"/>
      <c r="O2" s="171" t="s">
        <v>2447</v>
      </c>
      <c r="P2" s="294" t="s">
        <v>3002</v>
      </c>
      <c r="Q2" s="261"/>
      <c r="R2" s="261"/>
      <c r="S2" s="262"/>
      <c r="T2" s="258" t="s">
        <v>2530</v>
      </c>
      <c r="U2" s="256"/>
      <c r="V2" s="269"/>
    </row>
    <row r="3" spans="2:22" s="7" customFormat="1" ht="18" customHeight="1" x14ac:dyDescent="0.3">
      <c r="B3" s="285" t="s">
        <v>2993</v>
      </c>
      <c r="C3" s="42"/>
      <c r="D3" s="138" t="s">
        <v>2464</v>
      </c>
      <c r="E3" s="133"/>
      <c r="F3" s="133"/>
      <c r="G3" s="133"/>
      <c r="H3" s="133"/>
      <c r="I3" s="133"/>
      <c r="J3" s="133"/>
      <c r="K3" s="133"/>
      <c r="L3" s="187" t="s">
        <v>2945</v>
      </c>
      <c r="M3" s="192" t="s">
        <v>2818</v>
      </c>
      <c r="N3" s="194" t="s">
        <v>2954</v>
      </c>
      <c r="O3" s="185" t="s">
        <v>2446</v>
      </c>
      <c r="P3" s="111" t="s">
        <v>3000</v>
      </c>
      <c r="Q3" s="45" t="s">
        <v>3001</v>
      </c>
      <c r="R3" s="45" t="s">
        <v>2794</v>
      </c>
      <c r="S3" s="50" t="s">
        <v>2782</v>
      </c>
      <c r="T3" s="130">
        <f>SUBTOTAL(3,T5:T1048576)</f>
        <v>74</v>
      </c>
      <c r="U3" s="145">
        <f>SUBTOTAL(3,U5:U1048576)</f>
        <v>8</v>
      </c>
      <c r="V3" s="142">
        <f>SUBTOTAL(3,V5:V1048576)</f>
        <v>5</v>
      </c>
    </row>
    <row r="4" spans="2:22" s="7" customFormat="1" ht="18" customHeight="1" thickBot="1" x14ac:dyDescent="0.35">
      <c r="B4" s="286"/>
      <c r="C4" s="16"/>
      <c r="D4" s="139"/>
      <c r="E4" s="68"/>
      <c r="F4" s="68"/>
      <c r="G4" s="68"/>
      <c r="H4" s="68"/>
      <c r="I4" s="68"/>
      <c r="J4" s="68"/>
      <c r="K4" s="228" t="s">
        <v>2978</v>
      </c>
      <c r="L4" s="188" t="s">
        <v>2946</v>
      </c>
      <c r="M4" s="193"/>
      <c r="N4" s="195"/>
      <c r="O4" s="143"/>
      <c r="P4" s="15"/>
      <c r="Q4" s="8"/>
      <c r="R4" s="8"/>
      <c r="S4" s="9"/>
      <c r="T4" s="30"/>
      <c r="U4" s="68"/>
      <c r="V4" s="143"/>
    </row>
    <row r="5" spans="2:22" ht="18" customHeight="1" x14ac:dyDescent="0.3">
      <c r="B5" s="287">
        <f t="shared" ref="B5:B68" si="0">IF(ISBLANK(E5),"",IF(COUNTIF($E$5:$E$1048576,E5)&lt;=10,COUNTIF($E$5:$E$1048576,E5),IF(COUNTIF($E$5:$E$1048576,E5)&gt;11,1)))</f>
        <v>1</v>
      </c>
      <c r="C5" s="288"/>
      <c r="D5" s="140">
        <f t="shared" ref="D5:D68" si="1">IF(ISBLANK(E5),"",ROW()-4)</f>
        <v>1</v>
      </c>
      <c r="E5" s="123" t="s">
        <v>2851</v>
      </c>
      <c r="F5" s="20"/>
      <c r="G5" s="70"/>
      <c r="H5" s="70"/>
      <c r="I5" s="70"/>
      <c r="J5" s="70"/>
      <c r="K5" s="229"/>
      <c r="L5" s="189">
        <f>IF(ISBLANK(E5),"",IF(OR(COUNTIF('벼리(게시일기준)'!$L:$AD,E5)&lt;=0,M5&lt;=0),COUNTIF('벼리(게시일기준)'!$L:$AD,E5),IF(M5&gt;0,COUNTIF('벼리(게시일기준)'!$L:$AD,E5)-M5)))</f>
        <v>0</v>
      </c>
      <c r="M5" s="34">
        <f>IF(ISBLANK(E5),"",COUNTIF('벼리(게시일기준)'!$AK:$AK,E5))</f>
        <v>1</v>
      </c>
      <c r="N5" s="196">
        <f t="shared" ref="N5:N68" si="2">SUM(L5:M5)</f>
        <v>1</v>
      </c>
      <c r="O5" s="186">
        <f t="shared" ref="O5:O68" si="3">IF(ISBLANK(E5),"",RANK(N5,$N$5:$N$1048576))</f>
        <v>91</v>
      </c>
      <c r="P5" s="20"/>
      <c r="Q5" s="5"/>
      <c r="R5" s="5"/>
      <c r="S5" s="34"/>
      <c r="T5" s="31"/>
      <c r="U5" s="3"/>
      <c r="V5" s="4"/>
    </row>
    <row r="6" spans="2:22" ht="18" customHeight="1" x14ac:dyDescent="0.3">
      <c r="B6" s="289">
        <f t="shared" si="0"/>
        <v>1</v>
      </c>
      <c r="C6" s="288"/>
      <c r="D6" s="140">
        <f t="shared" si="1"/>
        <v>2</v>
      </c>
      <c r="E6" s="124" t="s">
        <v>2861</v>
      </c>
      <c r="F6" s="66"/>
      <c r="G6" s="69"/>
      <c r="H6" s="69"/>
      <c r="I6" s="69"/>
      <c r="J6" s="69"/>
      <c r="K6" s="230"/>
      <c r="L6" s="190">
        <f>IF(ISBLANK(E6),"",IF(OR(COUNTIF('벼리(게시일기준)'!$L:$AD,E6)&lt;=0,M6&lt;=0),COUNTIF('벼리(게시일기준)'!$L:$AD,E6),IF(M6&gt;0,COUNTIF('벼리(게시일기준)'!$L:$AD,E6)-M6)))</f>
        <v>0</v>
      </c>
      <c r="M6" s="67">
        <f>IF(ISBLANK(E6),"",COUNTIF('벼리(게시일기준)'!$AK:$AK,E6))</f>
        <v>1</v>
      </c>
      <c r="N6" s="197">
        <f t="shared" si="2"/>
        <v>1</v>
      </c>
      <c r="O6" s="186">
        <f t="shared" si="3"/>
        <v>91</v>
      </c>
      <c r="P6" s="66"/>
      <c r="Q6" s="65"/>
      <c r="R6" s="65"/>
      <c r="S6" s="67"/>
      <c r="T6" s="146"/>
      <c r="U6" s="65"/>
      <c r="V6" s="144"/>
    </row>
    <row r="7" spans="2:22" ht="18" customHeight="1" x14ac:dyDescent="0.3">
      <c r="B7" s="289">
        <f t="shared" si="0"/>
        <v>1</v>
      </c>
      <c r="C7" s="288"/>
      <c r="D7" s="140">
        <f t="shared" si="1"/>
        <v>3</v>
      </c>
      <c r="E7" s="123" t="s">
        <v>2863</v>
      </c>
      <c r="F7" s="20"/>
      <c r="G7" s="70"/>
      <c r="H7" s="70"/>
      <c r="I7" s="70"/>
      <c r="J7" s="69"/>
      <c r="K7" s="230"/>
      <c r="L7" s="190">
        <f>IF(ISBLANK(E7),"",IF(OR(COUNTIF('벼리(게시일기준)'!$L:$AD,E7)&lt;=0,M7&lt;=0),COUNTIF('벼리(게시일기준)'!$L:$AD,E7),IF(M7&gt;0,COUNTIF('벼리(게시일기준)'!$L:$AD,E7)-M7)))</f>
        <v>0</v>
      </c>
      <c r="M7" s="67">
        <f>IF(ISBLANK(E7),"",COUNTIF('벼리(게시일기준)'!$AK:$AK,E7))</f>
        <v>1</v>
      </c>
      <c r="N7" s="197">
        <f t="shared" si="2"/>
        <v>1</v>
      </c>
      <c r="O7" s="186">
        <f t="shared" si="3"/>
        <v>91</v>
      </c>
      <c r="P7" s="20"/>
      <c r="Q7" s="5"/>
      <c r="R7" s="5"/>
      <c r="S7" s="34"/>
      <c r="T7" s="32"/>
      <c r="U7" s="5"/>
      <c r="V7" s="6"/>
    </row>
    <row r="8" spans="2:22" ht="18" customHeight="1" x14ac:dyDescent="0.3">
      <c r="B8" s="289">
        <f t="shared" si="0"/>
        <v>1</v>
      </c>
      <c r="C8" s="288"/>
      <c r="D8" s="140">
        <f t="shared" si="1"/>
        <v>4</v>
      </c>
      <c r="E8" s="123" t="s">
        <v>2891</v>
      </c>
      <c r="F8" s="20"/>
      <c r="G8" s="70"/>
      <c r="H8" s="70"/>
      <c r="I8" s="70"/>
      <c r="J8" s="70"/>
      <c r="K8" s="229"/>
      <c r="L8" s="189">
        <f>IF(ISBLANK(E8),"",IF(OR(COUNTIF('벼리(게시일기준)'!$L:$AD,E8)&lt;=0,M8&lt;=0),COUNTIF('벼리(게시일기준)'!$L:$AD,E8),IF(M8&gt;0,COUNTIF('벼리(게시일기준)'!$L:$AD,E8)-M8)))</f>
        <v>0</v>
      </c>
      <c r="M8" s="34">
        <f>IF(ISBLANK(E8),"",COUNTIF('벼리(게시일기준)'!$AK:$AK,E8))</f>
        <v>1</v>
      </c>
      <c r="N8" s="196">
        <f t="shared" si="2"/>
        <v>1</v>
      </c>
      <c r="O8" s="186">
        <f t="shared" si="3"/>
        <v>91</v>
      </c>
      <c r="P8" s="20"/>
      <c r="Q8" s="5"/>
      <c r="R8" s="5"/>
      <c r="S8" s="34"/>
      <c r="T8" s="32"/>
      <c r="U8" s="5"/>
      <c r="V8" s="6"/>
    </row>
    <row r="9" spans="2:22" ht="18" customHeight="1" x14ac:dyDescent="0.3">
      <c r="B9" s="289">
        <f t="shared" si="0"/>
        <v>1</v>
      </c>
      <c r="C9" s="288"/>
      <c r="D9" s="140">
        <f t="shared" si="1"/>
        <v>5</v>
      </c>
      <c r="E9" s="123" t="s">
        <v>2878</v>
      </c>
      <c r="F9" s="20"/>
      <c r="G9" s="70"/>
      <c r="H9" s="70"/>
      <c r="I9" s="70"/>
      <c r="J9" s="70"/>
      <c r="K9" s="229"/>
      <c r="L9" s="189">
        <f>IF(ISBLANK(E9),"",IF(OR(COUNTIF('벼리(게시일기준)'!$L:$AD,E9)&lt;=0,M9&lt;=0),COUNTIF('벼리(게시일기준)'!$L:$AD,E9),IF(M9&gt;0,COUNTIF('벼리(게시일기준)'!$L:$AD,E9)-M9)))</f>
        <v>0</v>
      </c>
      <c r="M9" s="34">
        <f>IF(ISBLANK(E9),"",COUNTIF('벼리(게시일기준)'!$AK:$AK,E9))</f>
        <v>1</v>
      </c>
      <c r="N9" s="196">
        <f t="shared" si="2"/>
        <v>1</v>
      </c>
      <c r="O9" s="186">
        <f t="shared" si="3"/>
        <v>91</v>
      </c>
      <c r="P9" s="20"/>
      <c r="Q9" s="5"/>
      <c r="R9" s="5"/>
      <c r="S9" s="34"/>
      <c r="T9" s="32"/>
      <c r="U9" s="5"/>
      <c r="V9" s="6"/>
    </row>
    <row r="10" spans="2:22" ht="18" customHeight="1" x14ac:dyDescent="0.3">
      <c r="B10" s="289">
        <f t="shared" si="0"/>
        <v>1</v>
      </c>
      <c r="C10" s="288"/>
      <c r="D10" s="140">
        <f t="shared" si="1"/>
        <v>6</v>
      </c>
      <c r="E10" s="123" t="s">
        <v>261</v>
      </c>
      <c r="F10" s="20"/>
      <c r="G10" s="70"/>
      <c r="H10" s="70"/>
      <c r="I10" s="70"/>
      <c r="J10" s="70"/>
      <c r="K10" s="229"/>
      <c r="L10" s="189">
        <f>IF(ISBLANK(E10),"",IF(OR(COUNTIF('벼리(게시일기준)'!$L:$AD,E10)&lt;=0,M10&lt;=0),COUNTIF('벼리(게시일기준)'!$L:$AD,E10),IF(M10&gt;0,COUNTIF('벼리(게시일기준)'!$L:$AD,E10)-M10)))</f>
        <v>1</v>
      </c>
      <c r="M10" s="34">
        <f>IF(ISBLANK(E10),"",COUNTIF('벼리(게시일기준)'!$AK:$AK,E10))</f>
        <v>0</v>
      </c>
      <c r="N10" s="196">
        <f t="shared" si="2"/>
        <v>1</v>
      </c>
      <c r="O10" s="186">
        <f t="shared" si="3"/>
        <v>91</v>
      </c>
      <c r="P10" s="20"/>
      <c r="Q10" s="5"/>
      <c r="R10" s="5"/>
      <c r="S10" s="34"/>
      <c r="T10" s="32"/>
      <c r="U10" s="5"/>
      <c r="V10" s="6"/>
    </row>
    <row r="11" spans="2:22" ht="18" customHeight="1" x14ac:dyDescent="0.3">
      <c r="B11" s="289">
        <f t="shared" si="0"/>
        <v>1</v>
      </c>
      <c r="C11" s="288"/>
      <c r="D11" s="140">
        <f t="shared" si="1"/>
        <v>7</v>
      </c>
      <c r="E11" s="123" t="s">
        <v>2162</v>
      </c>
      <c r="F11" s="20"/>
      <c r="G11" s="70"/>
      <c r="H11" s="70"/>
      <c r="I11" s="70"/>
      <c r="J11" s="70"/>
      <c r="K11" s="229"/>
      <c r="L11" s="189">
        <f>IF(ISBLANK(E11),"",IF(OR(COUNTIF('벼리(게시일기준)'!$L:$AD,E11)&lt;=0,M11&lt;=0),COUNTIF('벼리(게시일기준)'!$L:$AD,E11),IF(M11&gt;0,COUNTIF('벼리(게시일기준)'!$L:$AD,E11)-M11)))</f>
        <v>1</v>
      </c>
      <c r="M11" s="34">
        <f>IF(ISBLANK(E11),"",COUNTIF('벼리(게시일기준)'!$AK:$AK,E11))</f>
        <v>0</v>
      </c>
      <c r="N11" s="196">
        <f t="shared" si="2"/>
        <v>1</v>
      </c>
      <c r="O11" s="186">
        <f t="shared" si="3"/>
        <v>91</v>
      </c>
      <c r="P11" s="20"/>
      <c r="Q11" s="5"/>
      <c r="R11" s="5"/>
      <c r="S11" s="34"/>
      <c r="T11" s="32"/>
      <c r="U11" s="5"/>
      <c r="V11" s="6"/>
    </row>
    <row r="12" spans="2:22" ht="18" customHeight="1" x14ac:dyDescent="0.3">
      <c r="B12" s="289">
        <f t="shared" si="0"/>
        <v>1</v>
      </c>
      <c r="C12" s="288"/>
      <c r="D12" s="140">
        <f t="shared" si="1"/>
        <v>8</v>
      </c>
      <c r="E12" s="123" t="s">
        <v>2163</v>
      </c>
      <c r="F12" s="20"/>
      <c r="G12" s="70"/>
      <c r="H12" s="70"/>
      <c r="I12" s="70"/>
      <c r="J12" s="70"/>
      <c r="K12" s="229"/>
      <c r="L12" s="189">
        <f>IF(ISBLANK(E12),"",IF(OR(COUNTIF('벼리(게시일기준)'!$L:$AD,E12)&lt;=0,M12&lt;=0),COUNTIF('벼리(게시일기준)'!$L:$AD,E12),IF(M12&gt;0,COUNTIF('벼리(게시일기준)'!$L:$AD,E12)-M12)))</f>
        <v>1</v>
      </c>
      <c r="M12" s="34">
        <f>IF(ISBLANK(E12),"",COUNTIF('벼리(게시일기준)'!$AK:$AK,E12))</f>
        <v>0</v>
      </c>
      <c r="N12" s="196">
        <f t="shared" si="2"/>
        <v>1</v>
      </c>
      <c r="O12" s="186">
        <f t="shared" si="3"/>
        <v>91</v>
      </c>
      <c r="P12" s="20"/>
      <c r="Q12" s="5"/>
      <c r="R12" s="5"/>
      <c r="S12" s="34"/>
      <c r="T12" s="32" t="s">
        <v>2535</v>
      </c>
      <c r="U12" s="5"/>
      <c r="V12" s="6"/>
    </row>
    <row r="13" spans="2:22" ht="18" customHeight="1" x14ac:dyDescent="0.3">
      <c r="B13" s="289">
        <f t="shared" si="0"/>
        <v>1</v>
      </c>
      <c r="C13" s="288"/>
      <c r="D13" s="140">
        <f t="shared" si="1"/>
        <v>9</v>
      </c>
      <c r="E13" s="123" t="s">
        <v>2164</v>
      </c>
      <c r="F13" s="20"/>
      <c r="G13" s="70"/>
      <c r="H13" s="70"/>
      <c r="I13" s="70"/>
      <c r="J13" s="70"/>
      <c r="K13" s="229"/>
      <c r="L13" s="189">
        <f>IF(ISBLANK(E13),"",IF(OR(COUNTIF('벼리(게시일기준)'!$L:$AD,E13)&lt;=0,M13&lt;=0),COUNTIF('벼리(게시일기준)'!$L:$AD,E13),IF(M13&gt;0,COUNTIF('벼리(게시일기준)'!$L:$AD,E13)-M13)))</f>
        <v>1</v>
      </c>
      <c r="M13" s="34">
        <f>IF(ISBLANK(E13),"",COUNTIF('벼리(게시일기준)'!$AK:$AK,E13))</f>
        <v>0</v>
      </c>
      <c r="N13" s="196">
        <f t="shared" si="2"/>
        <v>1</v>
      </c>
      <c r="O13" s="186">
        <f t="shared" si="3"/>
        <v>91</v>
      </c>
      <c r="P13" s="20"/>
      <c r="Q13" s="5"/>
      <c r="R13" s="5"/>
      <c r="S13" s="34"/>
      <c r="T13" s="32"/>
      <c r="U13" s="5"/>
      <c r="V13" s="6"/>
    </row>
    <row r="14" spans="2:22" ht="18" customHeight="1" x14ac:dyDescent="0.3">
      <c r="B14" s="289">
        <f t="shared" si="0"/>
        <v>1</v>
      </c>
      <c r="C14" s="288"/>
      <c r="D14" s="140">
        <f t="shared" si="1"/>
        <v>10</v>
      </c>
      <c r="E14" s="123" t="s">
        <v>2165</v>
      </c>
      <c r="F14" s="20"/>
      <c r="G14" s="70"/>
      <c r="H14" s="70"/>
      <c r="I14" s="70"/>
      <c r="J14" s="70"/>
      <c r="K14" s="229"/>
      <c r="L14" s="189">
        <f>IF(ISBLANK(E14),"",IF(OR(COUNTIF('벼리(게시일기준)'!$L:$AD,E14)&lt;=0,M14&lt;=0),COUNTIF('벼리(게시일기준)'!$L:$AD,E14),IF(M14&gt;0,COUNTIF('벼리(게시일기준)'!$L:$AD,E14)-M14)))</f>
        <v>1</v>
      </c>
      <c r="M14" s="34">
        <f>IF(ISBLANK(E14),"",COUNTIF('벼리(게시일기준)'!$AK:$AK,E14))</f>
        <v>0</v>
      </c>
      <c r="N14" s="196">
        <f t="shared" si="2"/>
        <v>1</v>
      </c>
      <c r="O14" s="186">
        <f t="shared" si="3"/>
        <v>91</v>
      </c>
      <c r="P14" s="20"/>
      <c r="Q14" s="5"/>
      <c r="R14" s="5"/>
      <c r="S14" s="34"/>
      <c r="T14" s="32"/>
      <c r="U14" s="5"/>
      <c r="V14" s="6"/>
    </row>
    <row r="15" spans="2:22" ht="18" customHeight="1" x14ac:dyDescent="0.3">
      <c r="B15" s="289">
        <f t="shared" si="0"/>
        <v>1</v>
      </c>
      <c r="C15" s="288"/>
      <c r="D15" s="140">
        <f t="shared" si="1"/>
        <v>11</v>
      </c>
      <c r="E15" s="123" t="s">
        <v>2166</v>
      </c>
      <c r="F15" s="20"/>
      <c r="G15" s="70"/>
      <c r="H15" s="70"/>
      <c r="I15" s="70"/>
      <c r="J15" s="70"/>
      <c r="K15" s="229"/>
      <c r="L15" s="189">
        <f>IF(ISBLANK(E15),"",IF(OR(COUNTIF('벼리(게시일기준)'!$L:$AD,E15)&lt;=0,M15&lt;=0),COUNTIF('벼리(게시일기준)'!$L:$AD,E15),IF(M15&gt;0,COUNTIF('벼리(게시일기준)'!$L:$AD,E15)-M15)))</f>
        <v>2</v>
      </c>
      <c r="M15" s="34">
        <f>IF(ISBLANK(E15),"",COUNTIF('벼리(게시일기준)'!$AK:$AK,E15))</f>
        <v>0</v>
      </c>
      <c r="N15" s="196">
        <f t="shared" si="2"/>
        <v>2</v>
      </c>
      <c r="O15" s="186">
        <f t="shared" si="3"/>
        <v>48</v>
      </c>
      <c r="P15" s="20"/>
      <c r="Q15" s="5"/>
      <c r="R15" s="5"/>
      <c r="S15" s="34"/>
      <c r="T15" s="32"/>
      <c r="U15" s="5"/>
      <c r="V15" s="6"/>
    </row>
    <row r="16" spans="2:22" ht="18" customHeight="1" x14ac:dyDescent="0.3">
      <c r="B16" s="289">
        <f t="shared" si="0"/>
        <v>1</v>
      </c>
      <c r="C16" s="288"/>
      <c r="D16" s="140">
        <f t="shared" si="1"/>
        <v>12</v>
      </c>
      <c r="E16" s="123" t="s">
        <v>2167</v>
      </c>
      <c r="F16" s="20"/>
      <c r="G16" s="70"/>
      <c r="H16" s="70"/>
      <c r="I16" s="70"/>
      <c r="J16" s="70"/>
      <c r="K16" s="229"/>
      <c r="L16" s="189">
        <f>IF(ISBLANK(E16),"",IF(OR(COUNTIF('벼리(게시일기준)'!$L:$AD,E16)&lt;=0,M16&lt;=0),COUNTIF('벼리(게시일기준)'!$L:$AD,E16),IF(M16&gt;0,COUNTIF('벼리(게시일기준)'!$L:$AD,E16)-M16)))</f>
        <v>1</v>
      </c>
      <c r="M16" s="34">
        <f>IF(ISBLANK(E16),"",COUNTIF('벼리(게시일기준)'!$AK:$AK,E16))</f>
        <v>0</v>
      </c>
      <c r="N16" s="196">
        <f t="shared" si="2"/>
        <v>1</v>
      </c>
      <c r="O16" s="186">
        <f t="shared" si="3"/>
        <v>91</v>
      </c>
      <c r="P16" s="20"/>
      <c r="Q16" s="5"/>
      <c r="R16" s="5"/>
      <c r="S16" s="34"/>
      <c r="T16" s="32"/>
      <c r="U16" s="5"/>
      <c r="V16" s="6"/>
    </row>
    <row r="17" spans="2:22" ht="18" customHeight="1" x14ac:dyDescent="0.3">
      <c r="B17" s="289">
        <f t="shared" si="0"/>
        <v>1</v>
      </c>
      <c r="C17" s="288"/>
      <c r="D17" s="140">
        <f t="shared" si="1"/>
        <v>13</v>
      </c>
      <c r="E17" s="123" t="s">
        <v>2620</v>
      </c>
      <c r="F17" s="20"/>
      <c r="G17" s="70"/>
      <c r="H17" s="70"/>
      <c r="I17" s="70"/>
      <c r="J17" s="70"/>
      <c r="K17" s="229"/>
      <c r="L17" s="189">
        <f>IF(ISBLANK(E17),"",IF(OR(COUNTIF('벼리(게시일기준)'!$L:$AD,E17)&lt;=0,M17&lt;=0),COUNTIF('벼리(게시일기준)'!$L:$AD,E17),IF(M17&gt;0,COUNTIF('벼리(게시일기준)'!$L:$AD,E17)-M17)))</f>
        <v>1</v>
      </c>
      <c r="M17" s="34">
        <f>IF(ISBLANK(E17),"",COUNTIF('벼리(게시일기준)'!$AK:$AK,E17))</f>
        <v>0</v>
      </c>
      <c r="N17" s="196">
        <f t="shared" si="2"/>
        <v>1</v>
      </c>
      <c r="O17" s="186">
        <f t="shared" si="3"/>
        <v>91</v>
      </c>
      <c r="P17" s="20"/>
      <c r="Q17" s="5"/>
      <c r="R17" s="5"/>
      <c r="S17" s="34"/>
      <c r="T17" s="32"/>
      <c r="U17" s="5"/>
      <c r="V17" s="6"/>
    </row>
    <row r="18" spans="2:22" ht="18" customHeight="1" x14ac:dyDescent="0.3">
      <c r="B18" s="289">
        <f t="shared" si="0"/>
        <v>1</v>
      </c>
      <c r="C18" s="288"/>
      <c r="D18" s="140">
        <f t="shared" si="1"/>
        <v>14</v>
      </c>
      <c r="E18" s="123" t="s">
        <v>2587</v>
      </c>
      <c r="F18" s="20"/>
      <c r="G18" s="70"/>
      <c r="H18" s="70"/>
      <c r="I18" s="70"/>
      <c r="J18" s="70"/>
      <c r="K18" s="229"/>
      <c r="L18" s="189">
        <f>IF(ISBLANK(E18),"",IF(OR(COUNTIF('벼리(게시일기준)'!$L:$AD,E18)&lt;=0,M18&lt;=0),COUNTIF('벼리(게시일기준)'!$L:$AD,E18),IF(M18&gt;0,COUNTIF('벼리(게시일기준)'!$L:$AD,E18)-M18)))</f>
        <v>1</v>
      </c>
      <c r="M18" s="34">
        <f>IF(ISBLANK(E18),"",COUNTIF('벼리(게시일기준)'!$AK:$AK,E18))</f>
        <v>0</v>
      </c>
      <c r="N18" s="196">
        <f t="shared" si="2"/>
        <v>1</v>
      </c>
      <c r="O18" s="186">
        <f t="shared" si="3"/>
        <v>91</v>
      </c>
      <c r="P18" s="20"/>
      <c r="Q18" s="5"/>
      <c r="R18" s="5"/>
      <c r="S18" s="34"/>
      <c r="T18" s="32"/>
      <c r="U18" s="5"/>
      <c r="V18" s="6"/>
    </row>
    <row r="19" spans="2:22" ht="18" customHeight="1" x14ac:dyDescent="0.3">
      <c r="B19" s="289">
        <f t="shared" si="0"/>
        <v>1</v>
      </c>
      <c r="C19" s="288"/>
      <c r="D19" s="140">
        <f t="shared" si="1"/>
        <v>15</v>
      </c>
      <c r="E19" s="123" t="s">
        <v>2168</v>
      </c>
      <c r="F19" s="20" t="s">
        <v>2898</v>
      </c>
      <c r="G19" s="70"/>
      <c r="H19" s="70" t="s">
        <v>2833</v>
      </c>
      <c r="I19" s="70"/>
      <c r="J19" s="70" t="s">
        <v>2964</v>
      </c>
      <c r="K19" s="229"/>
      <c r="L19" s="189">
        <f>IF(ISBLANK(E19),"",IF(OR(COUNTIF('벼리(게시일기준)'!$L:$AD,E19)&lt;=0,M19&lt;=0),COUNTIF('벼리(게시일기준)'!$L:$AD,E19),IF(M19&gt;0,COUNTIF('벼리(게시일기준)'!$L:$AD,E19)-M19)))</f>
        <v>2</v>
      </c>
      <c r="M19" s="34">
        <f>IF(ISBLANK(E19),"",COUNTIF('벼리(게시일기준)'!$AK:$AK,E19))</f>
        <v>1</v>
      </c>
      <c r="N19" s="196">
        <f t="shared" si="2"/>
        <v>3</v>
      </c>
      <c r="O19" s="186">
        <f t="shared" si="3"/>
        <v>28</v>
      </c>
      <c r="P19" s="20"/>
      <c r="Q19" s="5"/>
      <c r="R19" s="5"/>
      <c r="S19" s="34"/>
      <c r="T19" s="32"/>
      <c r="U19" s="5"/>
      <c r="V19" s="6"/>
    </row>
    <row r="20" spans="2:22" ht="18" customHeight="1" x14ac:dyDescent="0.3">
      <c r="B20" s="289">
        <f t="shared" si="0"/>
        <v>1</v>
      </c>
      <c r="C20" s="288"/>
      <c r="D20" s="140">
        <f t="shared" si="1"/>
        <v>16</v>
      </c>
      <c r="E20" s="123" t="s">
        <v>1919</v>
      </c>
      <c r="F20" s="20"/>
      <c r="G20" s="70"/>
      <c r="H20" s="70"/>
      <c r="I20" s="70"/>
      <c r="J20" s="70"/>
      <c r="K20" s="229"/>
      <c r="L20" s="189">
        <f>IF(ISBLANK(E20),"",IF(OR(COUNTIF('벼리(게시일기준)'!$L:$AD,E20)&lt;=0,M20&lt;=0),COUNTIF('벼리(게시일기준)'!$L:$AD,E20),IF(M20&gt;0,COUNTIF('벼리(게시일기준)'!$L:$AD,E20)-M20)))</f>
        <v>4</v>
      </c>
      <c r="M20" s="34">
        <f>IF(ISBLANK(E20),"",COUNTIF('벼리(게시일기준)'!$AK:$AK,E20))</f>
        <v>0</v>
      </c>
      <c r="N20" s="196">
        <f t="shared" si="2"/>
        <v>4</v>
      </c>
      <c r="O20" s="186">
        <f t="shared" si="3"/>
        <v>18</v>
      </c>
      <c r="P20" s="20"/>
      <c r="Q20" s="5"/>
      <c r="R20" s="5"/>
      <c r="S20" s="34"/>
      <c r="T20" s="32" t="s">
        <v>2519</v>
      </c>
      <c r="U20" s="5" t="s">
        <v>2539</v>
      </c>
      <c r="V20" s="6" t="s">
        <v>2540</v>
      </c>
    </row>
    <row r="21" spans="2:22" s="209" customFormat="1" ht="18" customHeight="1" x14ac:dyDescent="0.3">
      <c r="B21" s="290">
        <f t="shared" si="0"/>
        <v>1</v>
      </c>
      <c r="C21" s="291" t="s">
        <v>2995</v>
      </c>
      <c r="D21" s="198">
        <f t="shared" si="1"/>
        <v>17</v>
      </c>
      <c r="E21" s="199" t="s">
        <v>1852</v>
      </c>
      <c r="F21" s="200" t="s">
        <v>1876</v>
      </c>
      <c r="G21" s="201" t="s">
        <v>1877</v>
      </c>
      <c r="H21" s="201" t="s">
        <v>1878</v>
      </c>
      <c r="I21" s="201"/>
      <c r="J21" s="201" t="s">
        <v>2004</v>
      </c>
      <c r="K21" s="231"/>
      <c r="L21" s="202">
        <f>IF(ISBLANK(E21),"",IF(OR(COUNTIF('벼리(게시일기준)'!$L:$AD,E21)&lt;=0,M21&lt;=0),COUNTIF('벼리(게시일기준)'!$L:$AD,E21),IF(M21&gt;0,COUNTIF('벼리(게시일기준)'!$L:$AD,E21)-M21)))</f>
        <v>16</v>
      </c>
      <c r="M21" s="203">
        <f>IF(ISBLANK(E21),"",COUNTIF('벼리(게시일기준)'!$AK:$AK,E21))</f>
        <v>1</v>
      </c>
      <c r="N21" s="204">
        <f t="shared" si="2"/>
        <v>17</v>
      </c>
      <c r="O21" s="205">
        <f t="shared" si="3"/>
        <v>4</v>
      </c>
      <c r="P21" s="200"/>
      <c r="Q21" s="206"/>
      <c r="R21" s="206"/>
      <c r="S21" s="203"/>
      <c r="T21" s="207"/>
      <c r="U21" s="206"/>
      <c r="V21" s="208"/>
    </row>
    <row r="22" spans="2:22" ht="18" customHeight="1" x14ac:dyDescent="0.3">
      <c r="B22" s="289">
        <f t="shared" si="0"/>
        <v>1</v>
      </c>
      <c r="C22" s="288"/>
      <c r="D22" s="140">
        <f t="shared" si="1"/>
        <v>18</v>
      </c>
      <c r="E22" s="123" t="s">
        <v>2169</v>
      </c>
      <c r="F22" s="20"/>
      <c r="G22" s="70"/>
      <c r="H22" s="70"/>
      <c r="I22" s="70"/>
      <c r="J22" s="70"/>
      <c r="K22" s="229"/>
      <c r="L22" s="189">
        <f>IF(ISBLANK(E22),"",IF(OR(COUNTIF('벼리(게시일기준)'!$L:$AD,E22)&lt;=0,M22&lt;=0),COUNTIF('벼리(게시일기준)'!$L:$AD,E22),IF(M22&gt;0,COUNTIF('벼리(게시일기준)'!$L:$AD,E22)-M22)))</f>
        <v>1</v>
      </c>
      <c r="M22" s="34">
        <f>IF(ISBLANK(E22),"",COUNTIF('벼리(게시일기준)'!$AK:$AK,E22))</f>
        <v>0</v>
      </c>
      <c r="N22" s="196">
        <f t="shared" si="2"/>
        <v>1</v>
      </c>
      <c r="O22" s="186">
        <f t="shared" si="3"/>
        <v>91</v>
      </c>
      <c r="P22" s="20"/>
      <c r="Q22" s="5"/>
      <c r="R22" s="5"/>
      <c r="S22" s="34"/>
      <c r="T22" s="32"/>
      <c r="U22" s="5"/>
      <c r="V22" s="6"/>
    </row>
    <row r="23" spans="2:22" ht="18" customHeight="1" x14ac:dyDescent="0.3">
      <c r="B23" s="289">
        <f t="shared" si="0"/>
        <v>1</v>
      </c>
      <c r="C23" s="288"/>
      <c r="D23" s="140">
        <f t="shared" si="1"/>
        <v>19</v>
      </c>
      <c r="E23" s="123" t="s">
        <v>2170</v>
      </c>
      <c r="F23" s="20"/>
      <c r="G23" s="70"/>
      <c r="H23" s="70"/>
      <c r="I23" s="70"/>
      <c r="J23" s="70"/>
      <c r="K23" s="229"/>
      <c r="L23" s="189">
        <f>IF(ISBLANK(E23),"",IF(OR(COUNTIF('벼리(게시일기준)'!$L:$AD,E23)&lt;=0,M23&lt;=0),COUNTIF('벼리(게시일기준)'!$L:$AD,E23),IF(M23&gt;0,COUNTIF('벼리(게시일기준)'!$L:$AD,E23)-M23)))</f>
        <v>2</v>
      </c>
      <c r="M23" s="34">
        <f>IF(ISBLANK(E23),"",COUNTIF('벼리(게시일기준)'!$AK:$AK,E23))</f>
        <v>0</v>
      </c>
      <c r="N23" s="196">
        <f t="shared" si="2"/>
        <v>2</v>
      </c>
      <c r="O23" s="186">
        <f t="shared" si="3"/>
        <v>48</v>
      </c>
      <c r="P23" s="20"/>
      <c r="Q23" s="5"/>
      <c r="R23" s="5"/>
      <c r="S23" s="34"/>
      <c r="T23" s="32"/>
      <c r="U23" s="5"/>
      <c r="V23" s="6"/>
    </row>
    <row r="24" spans="2:22" ht="18" customHeight="1" x14ac:dyDescent="0.3">
      <c r="B24" s="289">
        <f t="shared" si="0"/>
        <v>1</v>
      </c>
      <c r="C24" s="288"/>
      <c r="D24" s="140">
        <f t="shared" si="1"/>
        <v>20</v>
      </c>
      <c r="E24" s="123" t="s">
        <v>2171</v>
      </c>
      <c r="F24" s="20"/>
      <c r="G24" s="70"/>
      <c r="H24" s="70"/>
      <c r="I24" s="70"/>
      <c r="J24" s="70"/>
      <c r="K24" s="229"/>
      <c r="L24" s="189">
        <f>IF(ISBLANK(E24),"",IF(OR(COUNTIF('벼리(게시일기준)'!$L:$AD,E24)&lt;=0,M24&lt;=0),COUNTIF('벼리(게시일기준)'!$L:$AD,E24),IF(M24&gt;0,COUNTIF('벼리(게시일기준)'!$L:$AD,E24)-M24)))</f>
        <v>1</v>
      </c>
      <c r="M24" s="34">
        <f>IF(ISBLANK(E24),"",COUNTIF('벼리(게시일기준)'!$AK:$AK,E24))</f>
        <v>0</v>
      </c>
      <c r="N24" s="196">
        <f t="shared" si="2"/>
        <v>1</v>
      </c>
      <c r="O24" s="186">
        <f t="shared" si="3"/>
        <v>91</v>
      </c>
      <c r="P24" s="20"/>
      <c r="Q24" s="5"/>
      <c r="R24" s="5"/>
      <c r="S24" s="34"/>
      <c r="T24" s="32"/>
      <c r="U24" s="5"/>
      <c r="V24" s="6"/>
    </row>
    <row r="25" spans="2:22" ht="18" customHeight="1" x14ac:dyDescent="0.3">
      <c r="B25" s="289">
        <f t="shared" si="0"/>
        <v>1</v>
      </c>
      <c r="C25" s="288"/>
      <c r="D25" s="140">
        <f t="shared" si="1"/>
        <v>21</v>
      </c>
      <c r="E25" s="123" t="s">
        <v>104</v>
      </c>
      <c r="F25" s="20"/>
      <c r="G25" s="70"/>
      <c r="H25" s="70"/>
      <c r="I25" s="70"/>
      <c r="J25" s="70"/>
      <c r="K25" s="229"/>
      <c r="L25" s="189">
        <f>IF(ISBLANK(E25),"",IF(OR(COUNTIF('벼리(게시일기준)'!$L:$AD,E25)&lt;=0,M25&lt;=0),COUNTIF('벼리(게시일기준)'!$L:$AD,E25),IF(M25&gt;0,COUNTIF('벼리(게시일기준)'!$L:$AD,E25)-M25)))</f>
        <v>1</v>
      </c>
      <c r="M25" s="34">
        <f>IF(ISBLANK(E25),"",COUNTIF('벼리(게시일기준)'!$AK:$AK,E25))</f>
        <v>0</v>
      </c>
      <c r="N25" s="196">
        <f t="shared" si="2"/>
        <v>1</v>
      </c>
      <c r="O25" s="186">
        <f t="shared" si="3"/>
        <v>91</v>
      </c>
      <c r="P25" s="20"/>
      <c r="Q25" s="5"/>
      <c r="R25" s="5"/>
      <c r="S25" s="34"/>
      <c r="T25" s="32"/>
      <c r="U25" s="5"/>
      <c r="V25" s="6"/>
    </row>
    <row r="26" spans="2:22" ht="18" customHeight="1" x14ac:dyDescent="0.3">
      <c r="B26" s="289">
        <f t="shared" si="0"/>
        <v>1</v>
      </c>
      <c r="C26" s="288"/>
      <c r="D26" s="140">
        <f t="shared" si="1"/>
        <v>22</v>
      </c>
      <c r="E26" s="123" t="s">
        <v>2172</v>
      </c>
      <c r="F26" s="20"/>
      <c r="G26" s="70"/>
      <c r="H26" s="70"/>
      <c r="I26" s="70"/>
      <c r="J26" s="70"/>
      <c r="K26" s="229"/>
      <c r="L26" s="189">
        <f>IF(ISBLANK(E26),"",IF(OR(COUNTIF('벼리(게시일기준)'!$L:$AD,E26)&lt;=0,M26&lt;=0),COUNTIF('벼리(게시일기준)'!$L:$AD,E26),IF(M26&gt;0,COUNTIF('벼리(게시일기준)'!$L:$AD,E26)-M26)))</f>
        <v>1</v>
      </c>
      <c r="M26" s="34">
        <f>IF(ISBLANK(E26),"",COUNTIF('벼리(게시일기준)'!$AK:$AK,E26))</f>
        <v>0</v>
      </c>
      <c r="N26" s="196">
        <f t="shared" si="2"/>
        <v>1</v>
      </c>
      <c r="O26" s="186">
        <f t="shared" si="3"/>
        <v>91</v>
      </c>
      <c r="P26" s="20"/>
      <c r="Q26" s="5"/>
      <c r="R26" s="5"/>
      <c r="S26" s="34"/>
      <c r="T26" s="32"/>
      <c r="U26" s="5"/>
      <c r="V26" s="6"/>
    </row>
    <row r="27" spans="2:22" ht="18" customHeight="1" x14ac:dyDescent="0.3">
      <c r="B27" s="289">
        <f t="shared" si="0"/>
        <v>1</v>
      </c>
      <c r="C27" s="288"/>
      <c r="D27" s="140">
        <f t="shared" si="1"/>
        <v>23</v>
      </c>
      <c r="E27" s="123" t="s">
        <v>2173</v>
      </c>
      <c r="F27" s="20"/>
      <c r="G27" s="70"/>
      <c r="H27" s="70"/>
      <c r="I27" s="70"/>
      <c r="J27" s="70"/>
      <c r="K27" s="229"/>
      <c r="L27" s="189">
        <f>IF(ISBLANK(E27),"",IF(OR(COUNTIF('벼리(게시일기준)'!$L:$AD,E27)&lt;=0,M27&lt;=0),COUNTIF('벼리(게시일기준)'!$L:$AD,E27),IF(M27&gt;0,COUNTIF('벼리(게시일기준)'!$L:$AD,E27)-M27)))</f>
        <v>1</v>
      </c>
      <c r="M27" s="34">
        <f>IF(ISBLANK(E27),"",COUNTIF('벼리(게시일기준)'!$AK:$AK,E27))</f>
        <v>0</v>
      </c>
      <c r="N27" s="196">
        <f t="shared" si="2"/>
        <v>1</v>
      </c>
      <c r="O27" s="186">
        <f t="shared" si="3"/>
        <v>91</v>
      </c>
      <c r="P27" s="20"/>
      <c r="Q27" s="5"/>
      <c r="R27" s="5"/>
      <c r="S27" s="34"/>
      <c r="T27" s="32"/>
      <c r="U27" s="5"/>
      <c r="V27" s="6"/>
    </row>
    <row r="28" spans="2:22" ht="18" customHeight="1" x14ac:dyDescent="0.3">
      <c r="B28" s="289">
        <f t="shared" si="0"/>
        <v>1</v>
      </c>
      <c r="C28" s="288"/>
      <c r="D28" s="140">
        <f t="shared" si="1"/>
        <v>24</v>
      </c>
      <c r="E28" s="123" t="s">
        <v>2839</v>
      </c>
      <c r="F28" s="20"/>
      <c r="G28" s="70"/>
      <c r="H28" s="70"/>
      <c r="I28" s="70"/>
      <c r="J28" s="70"/>
      <c r="K28" s="229"/>
      <c r="L28" s="189">
        <f>IF(ISBLANK(E28),"",IF(OR(COUNTIF('벼리(게시일기준)'!$L:$AD,E28)&lt;=0,M28&lt;=0),COUNTIF('벼리(게시일기준)'!$L:$AD,E28),IF(M28&gt;0,COUNTIF('벼리(게시일기준)'!$L:$AD,E28)-M28)))</f>
        <v>1</v>
      </c>
      <c r="M28" s="34">
        <f>IF(ISBLANK(E28),"",COUNTIF('벼리(게시일기준)'!$AK:$AK,E28))</f>
        <v>0</v>
      </c>
      <c r="N28" s="196">
        <f t="shared" si="2"/>
        <v>1</v>
      </c>
      <c r="O28" s="186">
        <f t="shared" si="3"/>
        <v>91</v>
      </c>
      <c r="P28" s="20"/>
      <c r="Q28" s="5"/>
      <c r="R28" s="5"/>
      <c r="S28" s="34"/>
      <c r="T28" s="32"/>
      <c r="U28" s="5"/>
      <c r="V28" s="6"/>
    </row>
    <row r="29" spans="2:22" ht="18" customHeight="1" x14ac:dyDescent="0.3">
      <c r="B29" s="289">
        <f t="shared" si="0"/>
        <v>1</v>
      </c>
      <c r="C29" s="288"/>
      <c r="D29" s="140">
        <f t="shared" si="1"/>
        <v>25</v>
      </c>
      <c r="E29" s="123" t="s">
        <v>114</v>
      </c>
      <c r="F29" s="20"/>
      <c r="G29" s="70"/>
      <c r="H29" s="70"/>
      <c r="I29" s="70"/>
      <c r="J29" s="70"/>
      <c r="K29" s="229"/>
      <c r="L29" s="189">
        <f>IF(ISBLANK(E29),"",IF(OR(COUNTIF('벼리(게시일기준)'!$L:$AD,E29)&lt;=0,M29&lt;=0),COUNTIF('벼리(게시일기준)'!$L:$AD,E29),IF(M29&gt;0,COUNTIF('벼리(게시일기준)'!$L:$AD,E29)-M29)))</f>
        <v>1</v>
      </c>
      <c r="M29" s="34">
        <f>IF(ISBLANK(E29),"",COUNTIF('벼리(게시일기준)'!$AK:$AK,E29))</f>
        <v>0</v>
      </c>
      <c r="N29" s="196">
        <f t="shared" si="2"/>
        <v>1</v>
      </c>
      <c r="O29" s="186">
        <f t="shared" si="3"/>
        <v>91</v>
      </c>
      <c r="P29" s="20"/>
      <c r="Q29" s="5"/>
      <c r="R29" s="5"/>
      <c r="S29" s="34"/>
      <c r="T29" s="32"/>
      <c r="U29" s="5"/>
      <c r="V29" s="6"/>
    </row>
    <row r="30" spans="2:22" ht="18" customHeight="1" x14ac:dyDescent="0.3">
      <c r="B30" s="289">
        <f t="shared" si="0"/>
        <v>1</v>
      </c>
      <c r="C30" s="288"/>
      <c r="D30" s="140">
        <f t="shared" si="1"/>
        <v>26</v>
      </c>
      <c r="E30" s="123" t="s">
        <v>2174</v>
      </c>
      <c r="F30" s="20"/>
      <c r="G30" s="70"/>
      <c r="H30" s="70"/>
      <c r="I30" s="70"/>
      <c r="J30" s="70"/>
      <c r="K30" s="229"/>
      <c r="L30" s="189">
        <f>IF(ISBLANK(E30),"",IF(OR(COUNTIF('벼리(게시일기준)'!$L:$AD,E30)&lt;=0,M30&lt;=0),COUNTIF('벼리(게시일기준)'!$L:$AD,E30),IF(M30&gt;0,COUNTIF('벼리(게시일기준)'!$L:$AD,E30)-M30)))</f>
        <v>2</v>
      </c>
      <c r="M30" s="34">
        <f>IF(ISBLANK(E30),"",COUNTIF('벼리(게시일기준)'!$AK:$AK,E30))</f>
        <v>0</v>
      </c>
      <c r="N30" s="196">
        <f t="shared" si="2"/>
        <v>2</v>
      </c>
      <c r="O30" s="186">
        <f t="shared" si="3"/>
        <v>48</v>
      </c>
      <c r="P30" s="20"/>
      <c r="Q30" s="5"/>
      <c r="R30" s="5"/>
      <c r="S30" s="34"/>
      <c r="T30" s="32"/>
      <c r="U30" s="5"/>
      <c r="V30" s="6"/>
    </row>
    <row r="31" spans="2:22" ht="18" customHeight="1" x14ac:dyDescent="0.3">
      <c r="B31" s="289">
        <f t="shared" si="0"/>
        <v>1</v>
      </c>
      <c r="C31" s="288"/>
      <c r="D31" s="140">
        <f t="shared" si="1"/>
        <v>27</v>
      </c>
      <c r="E31" s="123" t="s">
        <v>2901</v>
      </c>
      <c r="F31" s="20"/>
      <c r="G31" s="70"/>
      <c r="H31" s="70"/>
      <c r="I31" s="70"/>
      <c r="J31" s="70"/>
      <c r="K31" s="229"/>
      <c r="L31" s="189">
        <f>IF(ISBLANK(E31),"",IF(OR(COUNTIF('벼리(게시일기준)'!$L:$AD,E31)&lt;=0,M31&lt;=0),COUNTIF('벼리(게시일기준)'!$L:$AD,E31),IF(M31&gt;0,COUNTIF('벼리(게시일기준)'!$L:$AD,E31)-M31)))</f>
        <v>0</v>
      </c>
      <c r="M31" s="34">
        <f>IF(ISBLANK(E31),"",COUNTIF('벼리(게시일기준)'!$AK:$AK,E31))</f>
        <v>2</v>
      </c>
      <c r="N31" s="196">
        <f t="shared" si="2"/>
        <v>2</v>
      </c>
      <c r="O31" s="186">
        <f t="shared" si="3"/>
        <v>48</v>
      </c>
      <c r="P31" s="20"/>
      <c r="Q31" s="5"/>
      <c r="R31" s="5"/>
      <c r="S31" s="34"/>
      <c r="T31" s="32"/>
      <c r="U31" s="5"/>
      <c r="V31" s="6"/>
    </row>
    <row r="32" spans="2:22" s="209" customFormat="1" ht="18" customHeight="1" x14ac:dyDescent="0.3">
      <c r="B32" s="290">
        <f t="shared" si="0"/>
        <v>1</v>
      </c>
      <c r="C32" s="291" t="s">
        <v>2995</v>
      </c>
      <c r="D32" s="198">
        <f t="shared" si="1"/>
        <v>28</v>
      </c>
      <c r="E32" s="199" t="s">
        <v>2141</v>
      </c>
      <c r="F32" s="200" t="s">
        <v>2951</v>
      </c>
      <c r="G32" s="201" t="s">
        <v>2228</v>
      </c>
      <c r="H32" s="201" t="s">
        <v>2230</v>
      </c>
      <c r="I32" s="201" t="s">
        <v>2231</v>
      </c>
      <c r="J32" s="201" t="s">
        <v>2246</v>
      </c>
      <c r="K32" s="231"/>
      <c r="L32" s="202">
        <f>IF(ISBLANK(E32),"",IF(OR(COUNTIF('벼리(게시일기준)'!$L:$AD,E32)&lt;=0,M32&lt;=0),COUNTIF('벼리(게시일기준)'!$L:$AD,E32),IF(M32&gt;0,COUNTIF('벼리(게시일기준)'!$L:$AD,E32)-M32)))</f>
        <v>28</v>
      </c>
      <c r="M32" s="203">
        <f>IF(ISBLANK(E32),"",COUNTIF('벼리(게시일기준)'!$AK:$AK,E32))</f>
        <v>2</v>
      </c>
      <c r="N32" s="204">
        <f t="shared" si="2"/>
        <v>30</v>
      </c>
      <c r="O32" s="205">
        <f t="shared" si="3"/>
        <v>2</v>
      </c>
      <c r="P32" s="200"/>
      <c r="Q32" s="206"/>
      <c r="R32" s="206"/>
      <c r="S32" s="203"/>
      <c r="T32" s="207"/>
      <c r="U32" s="206"/>
      <c r="V32" s="208"/>
    </row>
    <row r="33" spans="2:22" ht="18" customHeight="1" x14ac:dyDescent="0.3">
      <c r="B33" s="289">
        <f t="shared" si="0"/>
        <v>1</v>
      </c>
      <c r="C33" s="288"/>
      <c r="D33" s="140">
        <f t="shared" si="1"/>
        <v>29</v>
      </c>
      <c r="E33" s="123" t="s">
        <v>2175</v>
      </c>
      <c r="F33" s="20"/>
      <c r="G33" s="70"/>
      <c r="H33" s="70"/>
      <c r="I33" s="70"/>
      <c r="J33" s="70"/>
      <c r="K33" s="229"/>
      <c r="L33" s="189">
        <f>IF(ISBLANK(E33),"",IF(OR(COUNTIF('벼리(게시일기준)'!$L:$AD,E33)&lt;=0,M33&lt;=0),COUNTIF('벼리(게시일기준)'!$L:$AD,E33),IF(M33&gt;0,COUNTIF('벼리(게시일기준)'!$L:$AD,E33)-M33)))</f>
        <v>1</v>
      </c>
      <c r="M33" s="34">
        <f>IF(ISBLANK(E33),"",COUNTIF('벼리(게시일기준)'!$AK:$AK,E33))</f>
        <v>0</v>
      </c>
      <c r="N33" s="196">
        <f t="shared" si="2"/>
        <v>1</v>
      </c>
      <c r="O33" s="186">
        <f t="shared" si="3"/>
        <v>91</v>
      </c>
      <c r="P33" s="20"/>
      <c r="Q33" s="5"/>
      <c r="R33" s="5"/>
      <c r="S33" s="34"/>
      <c r="T33" s="32"/>
      <c r="U33" s="5"/>
      <c r="V33" s="6"/>
    </row>
    <row r="34" spans="2:22" ht="18" customHeight="1" x14ac:dyDescent="0.3">
      <c r="B34" s="289">
        <f t="shared" si="0"/>
        <v>1</v>
      </c>
      <c r="C34" s="288"/>
      <c r="D34" s="140">
        <f t="shared" si="1"/>
        <v>30</v>
      </c>
      <c r="E34" s="123" t="s">
        <v>666</v>
      </c>
      <c r="F34" s="20"/>
      <c r="G34" s="70"/>
      <c r="H34" s="70"/>
      <c r="I34" s="70"/>
      <c r="J34" s="70"/>
      <c r="K34" s="229"/>
      <c r="L34" s="189">
        <f>IF(ISBLANK(E34),"",IF(OR(COUNTIF('벼리(게시일기준)'!$L:$AD,E34)&lt;=0,M34&lt;=0),COUNTIF('벼리(게시일기준)'!$L:$AD,E34),IF(M34&gt;0,COUNTIF('벼리(게시일기준)'!$L:$AD,E34)-M34)))</f>
        <v>0</v>
      </c>
      <c r="M34" s="34">
        <f>IF(ISBLANK(E34),"",COUNTIF('벼리(게시일기준)'!$AK:$AK,E34))</f>
        <v>1</v>
      </c>
      <c r="N34" s="196">
        <f t="shared" si="2"/>
        <v>1</v>
      </c>
      <c r="O34" s="186">
        <f t="shared" si="3"/>
        <v>91</v>
      </c>
      <c r="P34" s="20"/>
      <c r="Q34" s="5"/>
      <c r="R34" s="5"/>
      <c r="S34" s="34"/>
      <c r="T34" s="32"/>
      <c r="U34" s="5"/>
      <c r="V34" s="6"/>
    </row>
    <row r="35" spans="2:22" ht="18" customHeight="1" x14ac:dyDescent="0.3">
      <c r="B35" s="289">
        <f t="shared" si="0"/>
        <v>1</v>
      </c>
      <c r="C35" s="288"/>
      <c r="D35" s="140">
        <f t="shared" si="1"/>
        <v>31</v>
      </c>
      <c r="E35" s="123" t="s">
        <v>2833</v>
      </c>
      <c r="F35" s="20"/>
      <c r="G35" s="70"/>
      <c r="H35" s="70"/>
      <c r="I35" s="70"/>
      <c r="J35" s="70"/>
      <c r="K35" s="229"/>
      <c r="L35" s="189">
        <f>IF(ISBLANK(E35),"",IF(OR(COUNTIF('벼리(게시일기준)'!$L:$AD,E35)&lt;=0,M35&lt;=0),COUNTIF('벼리(게시일기준)'!$L:$AD,E35),IF(M35&gt;0,COUNTIF('벼리(게시일기준)'!$L:$AD,E35)-M35)))</f>
        <v>0</v>
      </c>
      <c r="M35" s="34">
        <f>IF(ISBLANK(E35),"",COUNTIF('벼리(게시일기준)'!$AK:$AK,E35))</f>
        <v>1</v>
      </c>
      <c r="N35" s="196">
        <f t="shared" si="2"/>
        <v>1</v>
      </c>
      <c r="O35" s="186">
        <f t="shared" si="3"/>
        <v>91</v>
      </c>
      <c r="P35" s="20"/>
      <c r="Q35" s="5"/>
      <c r="R35" s="5"/>
      <c r="S35" s="34"/>
      <c r="T35" s="32"/>
      <c r="U35" s="5"/>
      <c r="V35" s="6"/>
    </row>
    <row r="36" spans="2:22" ht="18" customHeight="1" x14ac:dyDescent="0.3">
      <c r="B36" s="289">
        <f t="shared" si="0"/>
        <v>1</v>
      </c>
      <c r="C36" s="288"/>
      <c r="D36" s="140">
        <f t="shared" si="1"/>
        <v>32</v>
      </c>
      <c r="E36" s="123" t="s">
        <v>2880</v>
      </c>
      <c r="F36" s="20"/>
      <c r="G36" s="70"/>
      <c r="H36" s="70"/>
      <c r="I36" s="70"/>
      <c r="J36" s="70"/>
      <c r="K36" s="229"/>
      <c r="L36" s="189">
        <f>IF(ISBLANK(E36),"",IF(OR(COUNTIF('벼리(게시일기준)'!$L:$AD,E36)&lt;=0,M36&lt;=0),COUNTIF('벼리(게시일기준)'!$L:$AD,E36),IF(M36&gt;0,COUNTIF('벼리(게시일기준)'!$L:$AD,E36)-M36)))</f>
        <v>0</v>
      </c>
      <c r="M36" s="34">
        <f>IF(ISBLANK(E36),"",COUNTIF('벼리(게시일기준)'!$AK:$AK,E36))</f>
        <v>1</v>
      </c>
      <c r="N36" s="196">
        <f t="shared" si="2"/>
        <v>1</v>
      </c>
      <c r="O36" s="186">
        <f t="shared" si="3"/>
        <v>91</v>
      </c>
      <c r="P36" s="20"/>
      <c r="Q36" s="5"/>
      <c r="R36" s="5"/>
      <c r="S36" s="34"/>
      <c r="T36" s="32"/>
      <c r="U36" s="5"/>
      <c r="V36" s="6"/>
    </row>
    <row r="37" spans="2:22" ht="18" customHeight="1" x14ac:dyDescent="0.3">
      <c r="B37" s="289">
        <f t="shared" si="0"/>
        <v>1</v>
      </c>
      <c r="C37" s="288"/>
      <c r="D37" s="140">
        <f t="shared" si="1"/>
        <v>33</v>
      </c>
      <c r="E37" s="123" t="s">
        <v>2896</v>
      </c>
      <c r="F37" s="20"/>
      <c r="G37" s="70"/>
      <c r="H37" s="70"/>
      <c r="I37" s="70"/>
      <c r="J37" s="70"/>
      <c r="K37" s="229"/>
      <c r="L37" s="189">
        <f>IF(ISBLANK(E37),"",IF(OR(COUNTIF('벼리(게시일기준)'!$L:$AD,E37)&lt;=0,M37&lt;=0),COUNTIF('벼리(게시일기준)'!$L:$AD,E37),IF(M37&gt;0,COUNTIF('벼리(게시일기준)'!$L:$AD,E37)-M37)))</f>
        <v>0</v>
      </c>
      <c r="M37" s="34">
        <f>IF(ISBLANK(E37),"",COUNTIF('벼리(게시일기준)'!$AK:$AK,E37))</f>
        <v>1</v>
      </c>
      <c r="N37" s="196">
        <f t="shared" si="2"/>
        <v>1</v>
      </c>
      <c r="O37" s="186">
        <f t="shared" si="3"/>
        <v>91</v>
      </c>
      <c r="P37" s="20"/>
      <c r="Q37" s="5"/>
      <c r="R37" s="5"/>
      <c r="S37" s="34"/>
      <c r="T37" s="32"/>
      <c r="U37" s="5"/>
      <c r="V37" s="6"/>
    </row>
    <row r="38" spans="2:22" ht="18" customHeight="1" x14ac:dyDescent="0.3">
      <c r="B38" s="289">
        <f t="shared" si="0"/>
        <v>1</v>
      </c>
      <c r="C38" s="288"/>
      <c r="D38" s="140">
        <f t="shared" si="1"/>
        <v>34</v>
      </c>
      <c r="E38" s="123" t="s">
        <v>2176</v>
      </c>
      <c r="F38" s="20"/>
      <c r="G38" s="70"/>
      <c r="H38" s="70"/>
      <c r="I38" s="70"/>
      <c r="J38" s="70"/>
      <c r="K38" s="229"/>
      <c r="L38" s="189">
        <f>IF(ISBLANK(E38),"",IF(OR(COUNTIF('벼리(게시일기준)'!$L:$AD,E38)&lt;=0,M38&lt;=0),COUNTIF('벼리(게시일기준)'!$L:$AD,E38),IF(M38&gt;0,COUNTIF('벼리(게시일기준)'!$L:$AD,E38)-M38)))</f>
        <v>1</v>
      </c>
      <c r="M38" s="34">
        <f>IF(ISBLANK(E38),"",COUNTIF('벼리(게시일기준)'!$AK:$AK,E38))</f>
        <v>0</v>
      </c>
      <c r="N38" s="196">
        <f t="shared" si="2"/>
        <v>1</v>
      </c>
      <c r="O38" s="186">
        <f t="shared" si="3"/>
        <v>91</v>
      </c>
      <c r="P38" s="20"/>
      <c r="Q38" s="5"/>
      <c r="R38" s="5"/>
      <c r="S38" s="34"/>
      <c r="T38" s="32"/>
      <c r="U38" s="5"/>
      <c r="V38" s="6"/>
    </row>
    <row r="39" spans="2:22" ht="18" customHeight="1" x14ac:dyDescent="0.3">
      <c r="B39" s="289">
        <f t="shared" si="0"/>
        <v>1</v>
      </c>
      <c r="C39" s="288"/>
      <c r="D39" s="140">
        <f t="shared" si="1"/>
        <v>35</v>
      </c>
      <c r="E39" s="123" t="s">
        <v>2177</v>
      </c>
      <c r="F39" s="20"/>
      <c r="G39" s="70"/>
      <c r="H39" s="70"/>
      <c r="I39" s="70"/>
      <c r="J39" s="70"/>
      <c r="K39" s="229"/>
      <c r="L39" s="189">
        <f>IF(ISBLANK(E39),"",IF(OR(COUNTIF('벼리(게시일기준)'!$L:$AD,E39)&lt;=0,M39&lt;=0),COUNTIF('벼리(게시일기준)'!$L:$AD,E39),IF(M39&gt;0,COUNTIF('벼리(게시일기준)'!$L:$AD,E39)-M39)))</f>
        <v>1</v>
      </c>
      <c r="M39" s="34">
        <f>IF(ISBLANK(E39),"",COUNTIF('벼리(게시일기준)'!$AK:$AK,E39))</f>
        <v>0</v>
      </c>
      <c r="N39" s="196">
        <f t="shared" si="2"/>
        <v>1</v>
      </c>
      <c r="O39" s="186">
        <f t="shared" si="3"/>
        <v>91</v>
      </c>
      <c r="P39" s="20"/>
      <c r="Q39" s="5"/>
      <c r="R39" s="5"/>
      <c r="S39" s="34"/>
      <c r="T39" s="32"/>
      <c r="U39" s="5"/>
      <c r="V39" s="6"/>
    </row>
    <row r="40" spans="2:22" ht="18" customHeight="1" x14ac:dyDescent="0.3">
      <c r="B40" s="289">
        <f t="shared" si="0"/>
        <v>1</v>
      </c>
      <c r="C40" s="288"/>
      <c r="D40" s="140">
        <f t="shared" si="1"/>
        <v>36</v>
      </c>
      <c r="E40" s="123" t="s">
        <v>129</v>
      </c>
      <c r="F40" s="20"/>
      <c r="G40" s="70"/>
      <c r="H40" s="70"/>
      <c r="I40" s="70"/>
      <c r="J40" s="70"/>
      <c r="K40" s="229"/>
      <c r="L40" s="189">
        <f>IF(ISBLANK(E40),"",IF(OR(COUNTIF('벼리(게시일기준)'!$L:$AD,E40)&lt;=0,M40&lt;=0),COUNTIF('벼리(게시일기준)'!$L:$AD,E40),IF(M40&gt;0,COUNTIF('벼리(게시일기준)'!$L:$AD,E40)-M40)))</f>
        <v>1</v>
      </c>
      <c r="M40" s="34">
        <f>IF(ISBLANK(E40),"",COUNTIF('벼리(게시일기준)'!$AK:$AK,E40))</f>
        <v>0</v>
      </c>
      <c r="N40" s="196">
        <f t="shared" si="2"/>
        <v>1</v>
      </c>
      <c r="O40" s="186">
        <f t="shared" si="3"/>
        <v>91</v>
      </c>
      <c r="P40" s="20"/>
      <c r="Q40" s="5"/>
      <c r="R40" s="5"/>
      <c r="S40" s="34"/>
      <c r="T40" s="32"/>
      <c r="U40" s="5"/>
      <c r="V40" s="6"/>
    </row>
    <row r="41" spans="2:22" ht="18" customHeight="1" x14ac:dyDescent="0.3">
      <c r="B41" s="289">
        <f t="shared" si="0"/>
        <v>1</v>
      </c>
      <c r="C41" s="288"/>
      <c r="D41" s="140">
        <f t="shared" si="1"/>
        <v>37</v>
      </c>
      <c r="E41" s="123" t="s">
        <v>2178</v>
      </c>
      <c r="F41" s="20"/>
      <c r="G41" s="70"/>
      <c r="H41" s="70"/>
      <c r="I41" s="70"/>
      <c r="J41" s="70"/>
      <c r="K41" s="229"/>
      <c r="L41" s="189">
        <f>IF(ISBLANK(E41),"",IF(OR(COUNTIF('벼리(게시일기준)'!$L:$AD,E41)&lt;=0,M41&lt;=0),COUNTIF('벼리(게시일기준)'!$L:$AD,E41),IF(M41&gt;0,COUNTIF('벼리(게시일기준)'!$L:$AD,E41)-M41)))</f>
        <v>1</v>
      </c>
      <c r="M41" s="34">
        <f>IF(ISBLANK(E41),"",COUNTIF('벼리(게시일기준)'!$AK:$AK,E41))</f>
        <v>0</v>
      </c>
      <c r="N41" s="196">
        <f t="shared" si="2"/>
        <v>1</v>
      </c>
      <c r="O41" s="186">
        <f t="shared" si="3"/>
        <v>91</v>
      </c>
      <c r="P41" s="20"/>
      <c r="Q41" s="5"/>
      <c r="R41" s="5"/>
      <c r="S41" s="34"/>
      <c r="T41" s="32"/>
      <c r="U41" s="5"/>
      <c r="V41" s="6"/>
    </row>
    <row r="42" spans="2:22" ht="18" customHeight="1" x14ac:dyDescent="0.3">
      <c r="B42" s="289">
        <f t="shared" si="0"/>
        <v>1</v>
      </c>
      <c r="C42" s="288"/>
      <c r="D42" s="140">
        <f t="shared" si="1"/>
        <v>38</v>
      </c>
      <c r="E42" s="123" t="s">
        <v>2179</v>
      </c>
      <c r="F42" s="20"/>
      <c r="G42" s="70"/>
      <c r="H42" s="70"/>
      <c r="I42" s="70"/>
      <c r="J42" s="70"/>
      <c r="K42" s="229"/>
      <c r="L42" s="189">
        <f>IF(ISBLANK(E42),"",IF(OR(COUNTIF('벼리(게시일기준)'!$L:$AD,E42)&lt;=0,M42&lt;=0),COUNTIF('벼리(게시일기준)'!$L:$AD,E42),IF(M42&gt;0,COUNTIF('벼리(게시일기준)'!$L:$AD,E42)-M42)))</f>
        <v>1</v>
      </c>
      <c r="M42" s="34">
        <f>IF(ISBLANK(E42),"",COUNTIF('벼리(게시일기준)'!$AK:$AK,E42))</f>
        <v>0</v>
      </c>
      <c r="N42" s="196">
        <f t="shared" si="2"/>
        <v>1</v>
      </c>
      <c r="O42" s="186">
        <f t="shared" si="3"/>
        <v>91</v>
      </c>
      <c r="P42" s="20"/>
      <c r="Q42" s="5"/>
      <c r="R42" s="5"/>
      <c r="S42" s="34"/>
      <c r="T42" s="32"/>
      <c r="U42" s="5"/>
      <c r="V42" s="6"/>
    </row>
    <row r="43" spans="2:22" ht="18" customHeight="1" x14ac:dyDescent="0.3">
      <c r="B43" s="289">
        <f t="shared" si="0"/>
        <v>1</v>
      </c>
      <c r="C43" s="288"/>
      <c r="D43" s="140">
        <f t="shared" si="1"/>
        <v>39</v>
      </c>
      <c r="E43" s="123" t="s">
        <v>2043</v>
      </c>
      <c r="F43" s="20"/>
      <c r="G43" s="70"/>
      <c r="H43" s="70"/>
      <c r="I43" s="70"/>
      <c r="J43" s="70"/>
      <c r="K43" s="229"/>
      <c r="L43" s="189">
        <f>IF(ISBLANK(E43),"",IF(OR(COUNTIF('벼리(게시일기준)'!$L:$AD,E43)&lt;=0,M43&lt;=0),COUNTIF('벼리(게시일기준)'!$L:$AD,E43),IF(M43&gt;0,COUNTIF('벼리(게시일기준)'!$L:$AD,E43)-M43)))</f>
        <v>1</v>
      </c>
      <c r="M43" s="34">
        <f>IF(ISBLANK(E43),"",COUNTIF('벼리(게시일기준)'!$AK:$AK,E43))</f>
        <v>0</v>
      </c>
      <c r="N43" s="196">
        <f t="shared" si="2"/>
        <v>1</v>
      </c>
      <c r="O43" s="186">
        <f t="shared" si="3"/>
        <v>91</v>
      </c>
      <c r="P43" s="20"/>
      <c r="Q43" s="5"/>
      <c r="R43" s="5"/>
      <c r="S43" s="34"/>
      <c r="T43" s="32" t="s">
        <v>2542</v>
      </c>
      <c r="U43" s="5"/>
      <c r="V43" s="6"/>
    </row>
    <row r="44" spans="2:22" ht="18" customHeight="1" x14ac:dyDescent="0.3">
      <c r="B44" s="289">
        <f t="shared" si="0"/>
        <v>1</v>
      </c>
      <c r="C44" s="288"/>
      <c r="D44" s="140">
        <f t="shared" si="1"/>
        <v>40</v>
      </c>
      <c r="E44" s="123" t="s">
        <v>2180</v>
      </c>
      <c r="F44" s="20"/>
      <c r="G44" s="70"/>
      <c r="H44" s="70"/>
      <c r="I44" s="70"/>
      <c r="J44" s="70"/>
      <c r="K44" s="229"/>
      <c r="L44" s="189">
        <f>IF(ISBLANK(E44),"",IF(OR(COUNTIF('벼리(게시일기준)'!$L:$AD,E44)&lt;=0,M44&lt;=0),COUNTIF('벼리(게시일기준)'!$L:$AD,E44),IF(M44&gt;0,COUNTIF('벼리(게시일기준)'!$L:$AD,E44)-M44)))</f>
        <v>1</v>
      </c>
      <c r="M44" s="34">
        <f>IF(ISBLANK(E44),"",COUNTIF('벼리(게시일기준)'!$AK:$AK,E44))</f>
        <v>0</v>
      </c>
      <c r="N44" s="196">
        <f t="shared" si="2"/>
        <v>1</v>
      </c>
      <c r="O44" s="186">
        <f t="shared" si="3"/>
        <v>91</v>
      </c>
      <c r="P44" s="20"/>
      <c r="Q44" s="5"/>
      <c r="R44" s="5"/>
      <c r="S44" s="34"/>
      <c r="T44" s="32"/>
      <c r="U44" s="5"/>
      <c r="V44" s="6"/>
    </row>
    <row r="45" spans="2:22" ht="18" customHeight="1" x14ac:dyDescent="0.3">
      <c r="B45" s="289">
        <f t="shared" si="0"/>
        <v>1</v>
      </c>
      <c r="C45" s="288"/>
      <c r="D45" s="140">
        <f t="shared" si="1"/>
        <v>41</v>
      </c>
      <c r="E45" s="123" t="s">
        <v>2631</v>
      </c>
      <c r="F45" s="20"/>
      <c r="G45" s="70"/>
      <c r="H45" s="70"/>
      <c r="I45" s="70"/>
      <c r="J45" s="70"/>
      <c r="K45" s="229"/>
      <c r="L45" s="189">
        <f>IF(ISBLANK(E45),"",IF(OR(COUNTIF('벼리(게시일기준)'!$L:$AD,E45)&lt;=0,M45&lt;=0),COUNTIF('벼리(게시일기준)'!$L:$AD,E45),IF(M45&gt;0,COUNTIF('벼리(게시일기준)'!$L:$AD,E45)-M45)))</f>
        <v>1</v>
      </c>
      <c r="M45" s="34">
        <f>IF(ISBLANK(E45),"",COUNTIF('벼리(게시일기준)'!$AK:$AK,E45))</f>
        <v>0</v>
      </c>
      <c r="N45" s="196">
        <f t="shared" si="2"/>
        <v>1</v>
      </c>
      <c r="O45" s="186">
        <f t="shared" si="3"/>
        <v>91</v>
      </c>
      <c r="P45" s="20"/>
      <c r="Q45" s="5"/>
      <c r="R45" s="5"/>
      <c r="S45" s="34"/>
      <c r="T45" s="32"/>
      <c r="U45" s="5"/>
      <c r="V45" s="6"/>
    </row>
    <row r="46" spans="2:22" s="215" customFormat="1" ht="18" customHeight="1" x14ac:dyDescent="0.3">
      <c r="B46" s="289">
        <f t="shared" si="0"/>
        <v>1</v>
      </c>
      <c r="C46" s="288" t="s">
        <v>2996</v>
      </c>
      <c r="D46" s="216">
        <f t="shared" si="1"/>
        <v>42</v>
      </c>
      <c r="E46" s="217" t="s">
        <v>136</v>
      </c>
      <c r="F46" s="218" t="s">
        <v>2966</v>
      </c>
      <c r="G46" s="219" t="s">
        <v>2971</v>
      </c>
      <c r="H46" s="219" t="s">
        <v>2968</v>
      </c>
      <c r="I46" s="219"/>
      <c r="J46" s="219" t="s">
        <v>2967</v>
      </c>
      <c r="K46" s="232" t="s">
        <v>2969</v>
      </c>
      <c r="L46" s="220">
        <f>IF(ISBLANK(E46),"",IF(OR(COUNTIF('벼리(게시일기준)'!$L:$AD,E46)&lt;=0,M46&lt;=0),COUNTIF('벼리(게시일기준)'!$L:$AD,E46),IF(M46&gt;0,COUNTIF('벼리(게시일기준)'!$L:$AD,E46)-M46)))</f>
        <v>19</v>
      </c>
      <c r="M46" s="221">
        <f>IF(ISBLANK(E46),"",COUNTIF('벼리(게시일기준)'!$AK:$AK,E46))</f>
        <v>0</v>
      </c>
      <c r="N46" s="222">
        <f t="shared" si="2"/>
        <v>19</v>
      </c>
      <c r="O46" s="223">
        <f t="shared" si="3"/>
        <v>3</v>
      </c>
      <c r="P46" s="218"/>
      <c r="Q46" s="224"/>
      <c r="R46" s="224"/>
      <c r="S46" s="221"/>
      <c r="T46" s="225" t="s">
        <v>2708</v>
      </c>
      <c r="U46" s="224"/>
      <c r="V46" s="226"/>
    </row>
    <row r="47" spans="2:22" ht="18" customHeight="1" x14ac:dyDescent="0.3">
      <c r="B47" s="289">
        <f t="shared" si="0"/>
        <v>1</v>
      </c>
      <c r="C47" s="288"/>
      <c r="D47" s="140">
        <f t="shared" si="1"/>
        <v>43</v>
      </c>
      <c r="E47" s="123" t="s">
        <v>2181</v>
      </c>
      <c r="F47" s="20"/>
      <c r="G47" s="70"/>
      <c r="H47" s="70"/>
      <c r="I47" s="70"/>
      <c r="J47" s="70"/>
      <c r="K47" s="229"/>
      <c r="L47" s="189">
        <f>IF(ISBLANK(E47),"",IF(OR(COUNTIF('벼리(게시일기준)'!$L:$AD,E47)&lt;=0,M47&lt;=0),COUNTIF('벼리(게시일기준)'!$L:$AD,E47),IF(M47&gt;0,COUNTIF('벼리(게시일기준)'!$L:$AD,E47)-M47)))</f>
        <v>1</v>
      </c>
      <c r="M47" s="34">
        <f>IF(ISBLANK(E47),"",COUNTIF('벼리(게시일기준)'!$AK:$AK,E47))</f>
        <v>0</v>
      </c>
      <c r="N47" s="196">
        <f t="shared" si="2"/>
        <v>1</v>
      </c>
      <c r="O47" s="186">
        <f t="shared" si="3"/>
        <v>91</v>
      </c>
      <c r="P47" s="20"/>
      <c r="Q47" s="5"/>
      <c r="R47" s="5"/>
      <c r="S47" s="34"/>
      <c r="T47" s="32" t="s">
        <v>2521</v>
      </c>
      <c r="U47" s="5"/>
      <c r="V47" s="6"/>
    </row>
    <row r="48" spans="2:22" ht="18" customHeight="1" x14ac:dyDescent="0.3">
      <c r="B48" s="289">
        <f t="shared" si="0"/>
        <v>1</v>
      </c>
      <c r="C48" s="288"/>
      <c r="D48" s="140">
        <f t="shared" si="1"/>
        <v>44</v>
      </c>
      <c r="E48" s="123" t="s">
        <v>131</v>
      </c>
      <c r="F48" s="20"/>
      <c r="G48" s="70"/>
      <c r="H48" s="70"/>
      <c r="I48" s="70"/>
      <c r="J48" s="70"/>
      <c r="K48" s="229"/>
      <c r="L48" s="189">
        <f>IF(ISBLANK(E48),"",IF(OR(COUNTIF('벼리(게시일기준)'!$L:$AD,E48)&lt;=0,M48&lt;=0),COUNTIF('벼리(게시일기준)'!$L:$AD,E48),IF(M48&gt;0,COUNTIF('벼리(게시일기준)'!$L:$AD,E48)-M48)))</f>
        <v>1</v>
      </c>
      <c r="M48" s="34">
        <f>IF(ISBLANK(E48),"",COUNTIF('벼리(게시일기준)'!$AK:$AK,E48))</f>
        <v>0</v>
      </c>
      <c r="N48" s="196">
        <f t="shared" si="2"/>
        <v>1</v>
      </c>
      <c r="O48" s="186">
        <f t="shared" si="3"/>
        <v>91</v>
      </c>
      <c r="P48" s="20"/>
      <c r="Q48" s="5"/>
      <c r="R48" s="5"/>
      <c r="S48" s="34"/>
      <c r="T48" s="32"/>
      <c r="U48" s="5"/>
      <c r="V48" s="6"/>
    </row>
    <row r="49" spans="2:22" ht="18" customHeight="1" x14ac:dyDescent="0.3">
      <c r="B49" s="289">
        <f t="shared" si="0"/>
        <v>1</v>
      </c>
      <c r="C49" s="288"/>
      <c r="D49" s="140">
        <f t="shared" si="1"/>
        <v>45</v>
      </c>
      <c r="E49" s="153" t="s">
        <v>2182</v>
      </c>
      <c r="F49" s="20"/>
      <c r="G49" s="70"/>
      <c r="H49" s="70"/>
      <c r="I49" s="70"/>
      <c r="J49" s="70"/>
      <c r="K49" s="229"/>
      <c r="L49" s="189">
        <f>IF(ISBLANK(E49),"",IF(OR(COUNTIF('벼리(게시일기준)'!$L:$AD,E49)&lt;=0,M49&lt;=0),COUNTIF('벼리(게시일기준)'!$L:$AD,E49),IF(M49&gt;0,COUNTIF('벼리(게시일기준)'!$L:$AD,E49)-M49)))</f>
        <v>1</v>
      </c>
      <c r="M49" s="34">
        <f>IF(ISBLANK(E49),"",COUNTIF('벼리(게시일기준)'!$AK:$AK,E49))</f>
        <v>0</v>
      </c>
      <c r="N49" s="196">
        <f t="shared" si="2"/>
        <v>1</v>
      </c>
      <c r="O49" s="186">
        <f t="shared" si="3"/>
        <v>91</v>
      </c>
      <c r="P49" s="20"/>
      <c r="Q49" s="5"/>
      <c r="R49" s="5"/>
      <c r="S49" s="34"/>
      <c r="T49" s="32"/>
      <c r="U49" s="5"/>
      <c r="V49" s="6"/>
    </row>
    <row r="50" spans="2:22" ht="18" customHeight="1" x14ac:dyDescent="0.3">
      <c r="B50" s="289">
        <f t="shared" si="0"/>
        <v>1</v>
      </c>
      <c r="C50" s="288"/>
      <c r="D50" s="140">
        <f t="shared" si="1"/>
        <v>46</v>
      </c>
      <c r="E50" s="153" t="s">
        <v>89</v>
      </c>
      <c r="F50" s="20"/>
      <c r="G50" s="70"/>
      <c r="H50" s="70"/>
      <c r="I50" s="70"/>
      <c r="J50" s="70"/>
      <c r="K50" s="229"/>
      <c r="L50" s="189">
        <f>IF(ISBLANK(E50),"",IF(OR(COUNTIF('벼리(게시일기준)'!$L:$AD,E50)&lt;=0,M50&lt;=0),COUNTIF('벼리(게시일기준)'!$L:$AD,E50),IF(M50&gt;0,COUNTIF('벼리(게시일기준)'!$L:$AD,E50)-M50)))</f>
        <v>2</v>
      </c>
      <c r="M50" s="34">
        <f>IF(ISBLANK(E50),"",COUNTIF('벼리(게시일기준)'!$AK:$AK,E50))</f>
        <v>0</v>
      </c>
      <c r="N50" s="196">
        <f t="shared" si="2"/>
        <v>2</v>
      </c>
      <c r="O50" s="186">
        <f t="shared" si="3"/>
        <v>48</v>
      </c>
      <c r="P50" s="20"/>
      <c r="Q50" s="5"/>
      <c r="R50" s="5"/>
      <c r="S50" s="34"/>
      <c r="T50" s="32"/>
      <c r="U50" s="5"/>
      <c r="V50" s="6"/>
    </row>
    <row r="51" spans="2:22" ht="18" customHeight="1" x14ac:dyDescent="0.3">
      <c r="B51" s="289">
        <f t="shared" si="0"/>
        <v>1</v>
      </c>
      <c r="C51" s="288"/>
      <c r="D51" s="140">
        <f t="shared" si="1"/>
        <v>47</v>
      </c>
      <c r="E51" s="153" t="s">
        <v>2183</v>
      </c>
      <c r="F51" s="20"/>
      <c r="G51" s="70"/>
      <c r="H51" s="70"/>
      <c r="I51" s="70"/>
      <c r="J51" s="70"/>
      <c r="K51" s="229"/>
      <c r="L51" s="189">
        <f>IF(ISBLANK(E51),"",IF(OR(COUNTIF('벼리(게시일기준)'!$L:$AD,E51)&lt;=0,M51&lt;=0),COUNTIF('벼리(게시일기준)'!$L:$AD,E51),IF(M51&gt;0,COUNTIF('벼리(게시일기준)'!$L:$AD,E51)-M51)))</f>
        <v>1</v>
      </c>
      <c r="M51" s="34">
        <f>IF(ISBLANK(E51),"",COUNTIF('벼리(게시일기준)'!$AK:$AK,E51))</f>
        <v>0</v>
      </c>
      <c r="N51" s="196">
        <f t="shared" si="2"/>
        <v>1</v>
      </c>
      <c r="O51" s="186">
        <f t="shared" si="3"/>
        <v>91</v>
      </c>
      <c r="P51" s="20"/>
      <c r="Q51" s="5"/>
      <c r="R51" s="5"/>
      <c r="S51" s="34"/>
      <c r="T51" s="32"/>
      <c r="U51" s="5"/>
      <c r="V51" s="6"/>
    </row>
    <row r="52" spans="2:22" s="209" customFormat="1" ht="18" customHeight="1" x14ac:dyDescent="0.3">
      <c r="B52" s="290">
        <f t="shared" si="0"/>
        <v>1</v>
      </c>
      <c r="C52" s="291" t="s">
        <v>2995</v>
      </c>
      <c r="D52" s="198">
        <f t="shared" si="1"/>
        <v>48</v>
      </c>
      <c r="E52" s="227" t="s">
        <v>2710</v>
      </c>
      <c r="F52" s="200" t="s">
        <v>2974</v>
      </c>
      <c r="G52" s="201" t="s">
        <v>2975</v>
      </c>
      <c r="H52" s="201"/>
      <c r="I52" s="201"/>
      <c r="J52" s="201" t="s">
        <v>2919</v>
      </c>
      <c r="K52" s="231"/>
      <c r="L52" s="202">
        <f>IF(ISBLANK(E52),"",IF(OR(COUNTIF('벼리(게시일기준)'!$L:$AD,E52)&lt;=0,M52&lt;=0),COUNTIF('벼리(게시일기준)'!$L:$AD,E52),IF(M52&gt;0,COUNTIF('벼리(게시일기준)'!$L:$AD,E52)-M52)))</f>
        <v>1</v>
      </c>
      <c r="M52" s="203">
        <f>IF(ISBLANK(E52),"",COUNTIF('벼리(게시일기준)'!$AK:$AK,E52))</f>
        <v>0</v>
      </c>
      <c r="N52" s="204">
        <f t="shared" si="2"/>
        <v>1</v>
      </c>
      <c r="O52" s="205">
        <f t="shared" si="3"/>
        <v>91</v>
      </c>
      <c r="P52" s="200"/>
      <c r="Q52" s="206"/>
      <c r="R52" s="206"/>
      <c r="S52" s="203"/>
      <c r="T52" s="207" t="s">
        <v>2708</v>
      </c>
      <c r="U52" s="206"/>
      <c r="V52" s="208"/>
    </row>
    <row r="53" spans="2:22" ht="18" customHeight="1" x14ac:dyDescent="0.3">
      <c r="B53" s="289">
        <f t="shared" si="0"/>
        <v>1</v>
      </c>
      <c r="C53" s="288"/>
      <c r="D53" s="140">
        <f t="shared" si="1"/>
        <v>49</v>
      </c>
      <c r="E53" s="123" t="s">
        <v>2184</v>
      </c>
      <c r="F53" s="20"/>
      <c r="G53" s="70"/>
      <c r="H53" s="70"/>
      <c r="I53" s="70"/>
      <c r="J53" s="70"/>
      <c r="K53" s="229"/>
      <c r="L53" s="189">
        <f>IF(ISBLANK(E53),"",IF(OR(COUNTIF('벼리(게시일기준)'!$L:$AD,E53)&lt;=0,M53&lt;=0),COUNTIF('벼리(게시일기준)'!$L:$AD,E53),IF(M53&gt;0,COUNTIF('벼리(게시일기준)'!$L:$AD,E53)-M53)))</f>
        <v>2</v>
      </c>
      <c r="M53" s="34">
        <f>IF(ISBLANK(E53),"",COUNTIF('벼리(게시일기준)'!$AK:$AK,E53))</f>
        <v>0</v>
      </c>
      <c r="N53" s="196">
        <f t="shared" si="2"/>
        <v>2</v>
      </c>
      <c r="O53" s="186">
        <f t="shared" si="3"/>
        <v>48</v>
      </c>
      <c r="P53" s="20"/>
      <c r="Q53" s="5"/>
      <c r="R53" s="5"/>
      <c r="S53" s="34"/>
      <c r="T53" s="32" t="s">
        <v>2534</v>
      </c>
      <c r="U53" s="5"/>
      <c r="V53" s="6"/>
    </row>
    <row r="54" spans="2:22" ht="18" customHeight="1" x14ac:dyDescent="0.3">
      <c r="B54" s="289">
        <f t="shared" si="0"/>
        <v>1</v>
      </c>
      <c r="C54" s="288"/>
      <c r="D54" s="140">
        <f t="shared" si="1"/>
        <v>50</v>
      </c>
      <c r="E54" s="123" t="s">
        <v>2185</v>
      </c>
      <c r="F54" s="20"/>
      <c r="G54" s="70"/>
      <c r="H54" s="70"/>
      <c r="I54" s="70"/>
      <c r="J54" s="70"/>
      <c r="K54" s="229"/>
      <c r="L54" s="189">
        <f>IF(ISBLANK(E54),"",IF(OR(COUNTIF('벼리(게시일기준)'!$L:$AD,E54)&lt;=0,M54&lt;=0),COUNTIF('벼리(게시일기준)'!$L:$AD,E54),IF(M54&gt;0,COUNTIF('벼리(게시일기준)'!$L:$AD,E54)-M54)))</f>
        <v>1</v>
      </c>
      <c r="M54" s="34">
        <f>IF(ISBLANK(E54),"",COUNTIF('벼리(게시일기준)'!$AK:$AK,E54))</f>
        <v>0</v>
      </c>
      <c r="N54" s="196">
        <f t="shared" si="2"/>
        <v>1</v>
      </c>
      <c r="O54" s="186">
        <f t="shared" si="3"/>
        <v>91</v>
      </c>
      <c r="P54" s="20"/>
      <c r="Q54" s="5"/>
      <c r="R54" s="5"/>
      <c r="S54" s="34"/>
      <c r="T54" s="32"/>
      <c r="U54" s="5"/>
      <c r="V54" s="6"/>
    </row>
    <row r="55" spans="2:22" ht="18" customHeight="1" x14ac:dyDescent="0.3">
      <c r="B55" s="289">
        <f t="shared" si="0"/>
        <v>1</v>
      </c>
      <c r="C55" s="288"/>
      <c r="D55" s="140">
        <f t="shared" si="1"/>
        <v>51</v>
      </c>
      <c r="E55" s="123" t="s">
        <v>79</v>
      </c>
      <c r="F55" s="20"/>
      <c r="G55" s="70"/>
      <c r="H55" s="70"/>
      <c r="I55" s="70"/>
      <c r="J55" s="70"/>
      <c r="K55" s="229"/>
      <c r="L55" s="189">
        <f>IF(ISBLANK(E55),"",IF(OR(COUNTIF('벼리(게시일기준)'!$L:$AD,E55)&lt;=0,M55&lt;=0),COUNTIF('벼리(게시일기준)'!$L:$AD,E55),IF(M55&gt;0,COUNTIF('벼리(게시일기준)'!$L:$AD,E55)-M55)))</f>
        <v>1</v>
      </c>
      <c r="M55" s="34">
        <f>IF(ISBLANK(E55),"",COUNTIF('벼리(게시일기준)'!$AK:$AK,E55))</f>
        <v>0</v>
      </c>
      <c r="N55" s="196">
        <f t="shared" si="2"/>
        <v>1</v>
      </c>
      <c r="O55" s="186">
        <f t="shared" si="3"/>
        <v>91</v>
      </c>
      <c r="P55" s="20"/>
      <c r="Q55" s="5"/>
      <c r="R55" s="5"/>
      <c r="S55" s="34"/>
      <c r="T55" s="32"/>
      <c r="U55" s="5"/>
      <c r="V55" s="6"/>
    </row>
    <row r="56" spans="2:22" ht="18" customHeight="1" x14ac:dyDescent="0.3">
      <c r="B56" s="289">
        <f t="shared" si="0"/>
        <v>1</v>
      </c>
      <c r="C56" s="288"/>
      <c r="D56" s="140">
        <f t="shared" si="1"/>
        <v>52</v>
      </c>
      <c r="E56" s="123" t="s">
        <v>2771</v>
      </c>
      <c r="F56" s="20"/>
      <c r="G56" s="70"/>
      <c r="H56" s="70"/>
      <c r="I56" s="70"/>
      <c r="J56" s="70"/>
      <c r="K56" s="229"/>
      <c r="L56" s="189">
        <f>IF(ISBLANK(E56),"",IF(OR(COUNTIF('벼리(게시일기준)'!$L:$AD,E56)&lt;=0,M56&lt;=0),COUNTIF('벼리(게시일기준)'!$L:$AD,E56),IF(M56&gt;0,COUNTIF('벼리(게시일기준)'!$L:$AD,E56)-M56)))</f>
        <v>1</v>
      </c>
      <c r="M56" s="34">
        <f>IF(ISBLANK(E56),"",COUNTIF('벼리(게시일기준)'!$AK:$AK,E56))</f>
        <v>0</v>
      </c>
      <c r="N56" s="196">
        <f t="shared" si="2"/>
        <v>1</v>
      </c>
      <c r="O56" s="186">
        <f t="shared" si="3"/>
        <v>91</v>
      </c>
      <c r="P56" s="20"/>
      <c r="Q56" s="5"/>
      <c r="R56" s="5"/>
      <c r="S56" s="34"/>
      <c r="T56" s="32"/>
      <c r="U56" s="5"/>
      <c r="V56" s="6"/>
    </row>
    <row r="57" spans="2:22" ht="18" customHeight="1" x14ac:dyDescent="0.3">
      <c r="B57" s="289">
        <f t="shared" si="0"/>
        <v>1</v>
      </c>
      <c r="C57" s="288"/>
      <c r="D57" s="140">
        <f t="shared" si="1"/>
        <v>53</v>
      </c>
      <c r="E57" s="123" t="s">
        <v>2186</v>
      </c>
      <c r="F57" s="20"/>
      <c r="G57" s="70"/>
      <c r="H57" s="70"/>
      <c r="I57" s="70"/>
      <c r="J57" s="70"/>
      <c r="K57" s="229"/>
      <c r="L57" s="189">
        <f>IF(ISBLANK(E57),"",IF(OR(COUNTIF('벼리(게시일기준)'!$L:$AD,E57)&lt;=0,M57&lt;=0),COUNTIF('벼리(게시일기준)'!$L:$AD,E57),IF(M57&gt;0,COUNTIF('벼리(게시일기준)'!$L:$AD,E57)-M57)))</f>
        <v>1</v>
      </c>
      <c r="M57" s="34">
        <f>IF(ISBLANK(E57),"",COUNTIF('벼리(게시일기준)'!$AK:$AK,E57))</f>
        <v>0</v>
      </c>
      <c r="N57" s="196">
        <f t="shared" si="2"/>
        <v>1</v>
      </c>
      <c r="O57" s="186">
        <f t="shared" si="3"/>
        <v>91</v>
      </c>
      <c r="P57" s="20"/>
      <c r="Q57" s="5"/>
      <c r="R57" s="5"/>
      <c r="S57" s="34"/>
      <c r="T57" s="32" t="s">
        <v>2541</v>
      </c>
      <c r="U57" s="5"/>
      <c r="V57" s="6"/>
    </row>
    <row r="58" spans="2:22" ht="18" customHeight="1" x14ac:dyDescent="0.3">
      <c r="B58" s="289">
        <f t="shared" si="0"/>
        <v>1</v>
      </c>
      <c r="C58" s="288"/>
      <c r="D58" s="140">
        <f t="shared" si="1"/>
        <v>54</v>
      </c>
      <c r="E58" s="123" t="s">
        <v>2187</v>
      </c>
      <c r="F58" s="20"/>
      <c r="G58" s="70"/>
      <c r="H58" s="70"/>
      <c r="I58" s="70"/>
      <c r="J58" s="70"/>
      <c r="K58" s="229"/>
      <c r="L58" s="189">
        <f>IF(ISBLANK(E58),"",IF(OR(COUNTIF('벼리(게시일기준)'!$L:$AD,E58)&lt;=0,M58&lt;=0),COUNTIF('벼리(게시일기준)'!$L:$AD,E58),IF(M58&gt;0,COUNTIF('벼리(게시일기준)'!$L:$AD,E58)-M58)))</f>
        <v>1</v>
      </c>
      <c r="M58" s="34">
        <f>IF(ISBLANK(E58),"",COUNTIF('벼리(게시일기준)'!$AK:$AK,E58))</f>
        <v>0</v>
      </c>
      <c r="N58" s="196">
        <f t="shared" si="2"/>
        <v>1</v>
      </c>
      <c r="O58" s="186">
        <f t="shared" si="3"/>
        <v>91</v>
      </c>
      <c r="P58" s="20"/>
      <c r="Q58" s="5"/>
      <c r="R58" s="5"/>
      <c r="S58" s="34"/>
      <c r="T58" s="32"/>
      <c r="U58" s="5"/>
      <c r="V58" s="6"/>
    </row>
    <row r="59" spans="2:22" ht="18" customHeight="1" x14ac:dyDescent="0.3">
      <c r="B59" s="289">
        <f t="shared" si="0"/>
        <v>1</v>
      </c>
      <c r="C59" s="288"/>
      <c r="D59" s="140">
        <f t="shared" si="1"/>
        <v>55</v>
      </c>
      <c r="E59" s="123" t="s">
        <v>2428</v>
      </c>
      <c r="F59" s="20"/>
      <c r="G59" s="70"/>
      <c r="H59" s="70"/>
      <c r="I59" s="70"/>
      <c r="J59" s="70"/>
      <c r="K59" s="229"/>
      <c r="L59" s="189">
        <f>IF(ISBLANK(E59),"",IF(OR(COUNTIF('벼리(게시일기준)'!$L:$AD,E59)&lt;=0,M59&lt;=0),COUNTIF('벼리(게시일기준)'!$L:$AD,E59),IF(M59&gt;0,COUNTIF('벼리(게시일기준)'!$L:$AD,E59)-M59)))</f>
        <v>1</v>
      </c>
      <c r="M59" s="34">
        <f>IF(ISBLANK(E59),"",COUNTIF('벼리(게시일기준)'!$AK:$AK,E59))</f>
        <v>0</v>
      </c>
      <c r="N59" s="196">
        <f t="shared" si="2"/>
        <v>1</v>
      </c>
      <c r="O59" s="186">
        <f t="shared" si="3"/>
        <v>91</v>
      </c>
      <c r="P59" s="20"/>
      <c r="Q59" s="5"/>
      <c r="R59" s="5"/>
      <c r="S59" s="34"/>
      <c r="T59" s="32"/>
      <c r="U59" s="5"/>
      <c r="V59" s="6"/>
    </row>
    <row r="60" spans="2:22" ht="18" customHeight="1" x14ac:dyDescent="0.3">
      <c r="B60" s="289">
        <f t="shared" si="0"/>
        <v>1</v>
      </c>
      <c r="C60" s="288"/>
      <c r="D60" s="140">
        <f t="shared" si="1"/>
        <v>56</v>
      </c>
      <c r="E60" s="123" t="s">
        <v>2188</v>
      </c>
      <c r="F60" s="20"/>
      <c r="G60" s="70"/>
      <c r="H60" s="70"/>
      <c r="I60" s="70"/>
      <c r="J60" s="70"/>
      <c r="K60" s="229"/>
      <c r="L60" s="189">
        <f>IF(ISBLANK(E60),"",IF(OR(COUNTIF('벼리(게시일기준)'!$L:$AD,E60)&lt;=0,M60&lt;=0),COUNTIF('벼리(게시일기준)'!$L:$AD,E60),IF(M60&gt;0,COUNTIF('벼리(게시일기준)'!$L:$AD,E60)-M60)))</f>
        <v>1</v>
      </c>
      <c r="M60" s="34">
        <f>IF(ISBLANK(E60),"",COUNTIF('벼리(게시일기준)'!$AK:$AK,E60))</f>
        <v>0</v>
      </c>
      <c r="N60" s="196">
        <f t="shared" si="2"/>
        <v>1</v>
      </c>
      <c r="O60" s="186">
        <f t="shared" si="3"/>
        <v>91</v>
      </c>
      <c r="P60" s="20"/>
      <c r="Q60" s="5"/>
      <c r="R60" s="5"/>
      <c r="S60" s="34"/>
      <c r="T60" s="32" t="s">
        <v>2543</v>
      </c>
      <c r="U60" s="5"/>
      <c r="V60" s="6"/>
    </row>
    <row r="61" spans="2:22" ht="18" customHeight="1" x14ac:dyDescent="0.3">
      <c r="B61" s="289">
        <f t="shared" si="0"/>
        <v>1</v>
      </c>
      <c r="C61" s="288"/>
      <c r="D61" s="140">
        <f t="shared" si="1"/>
        <v>57</v>
      </c>
      <c r="E61" s="123" t="s">
        <v>2189</v>
      </c>
      <c r="F61" s="20"/>
      <c r="G61" s="70"/>
      <c r="H61" s="70"/>
      <c r="I61" s="70"/>
      <c r="J61" s="70"/>
      <c r="K61" s="229"/>
      <c r="L61" s="189">
        <f>IF(ISBLANK(E61),"",IF(OR(COUNTIF('벼리(게시일기준)'!$L:$AD,E61)&lt;=0,M61&lt;=0),COUNTIF('벼리(게시일기준)'!$L:$AD,E61),IF(M61&gt;0,COUNTIF('벼리(게시일기준)'!$L:$AD,E61)-M61)))</f>
        <v>1</v>
      </c>
      <c r="M61" s="34">
        <f>IF(ISBLANK(E61),"",COUNTIF('벼리(게시일기준)'!$AK:$AK,E61))</f>
        <v>0</v>
      </c>
      <c r="N61" s="196">
        <f t="shared" si="2"/>
        <v>1</v>
      </c>
      <c r="O61" s="186">
        <f t="shared" si="3"/>
        <v>91</v>
      </c>
      <c r="P61" s="20"/>
      <c r="Q61" s="5"/>
      <c r="R61" s="5"/>
      <c r="S61" s="34"/>
      <c r="T61" s="32" t="s">
        <v>2527</v>
      </c>
      <c r="U61" s="5"/>
      <c r="V61" s="6"/>
    </row>
    <row r="62" spans="2:22" ht="18" customHeight="1" x14ac:dyDescent="0.3">
      <c r="B62" s="289">
        <f t="shared" si="0"/>
        <v>1</v>
      </c>
      <c r="C62" s="288"/>
      <c r="D62" s="140">
        <f t="shared" si="1"/>
        <v>58</v>
      </c>
      <c r="E62" s="123" t="s">
        <v>2400</v>
      </c>
      <c r="F62" s="20"/>
      <c r="G62" s="70"/>
      <c r="H62" s="70"/>
      <c r="I62" s="70"/>
      <c r="J62" s="70"/>
      <c r="K62" s="229"/>
      <c r="L62" s="189">
        <f>IF(ISBLANK(E62),"",IF(OR(COUNTIF('벼리(게시일기준)'!$L:$AD,E62)&lt;=0,M62&lt;=0),COUNTIF('벼리(게시일기준)'!$L:$AD,E62),IF(M62&gt;0,COUNTIF('벼리(게시일기준)'!$L:$AD,E62)-M62)))</f>
        <v>1</v>
      </c>
      <c r="M62" s="34">
        <f>IF(ISBLANK(E62),"",COUNTIF('벼리(게시일기준)'!$AK:$AK,E62))</f>
        <v>0</v>
      </c>
      <c r="N62" s="196">
        <f t="shared" si="2"/>
        <v>1</v>
      </c>
      <c r="O62" s="186">
        <f t="shared" si="3"/>
        <v>91</v>
      </c>
      <c r="P62" s="20"/>
      <c r="Q62" s="5"/>
      <c r="R62" s="5"/>
      <c r="S62" s="34"/>
      <c r="T62" s="32"/>
      <c r="U62" s="5"/>
      <c r="V62" s="6"/>
    </row>
    <row r="63" spans="2:22" ht="18" customHeight="1" x14ac:dyDescent="0.3">
      <c r="B63" s="289">
        <f t="shared" si="0"/>
        <v>1</v>
      </c>
      <c r="C63" s="288"/>
      <c r="D63" s="140">
        <f t="shared" si="1"/>
        <v>59</v>
      </c>
      <c r="E63" s="123" t="s">
        <v>2042</v>
      </c>
      <c r="F63" s="20"/>
      <c r="G63" s="70"/>
      <c r="H63" s="70"/>
      <c r="I63" s="70"/>
      <c r="J63" s="70"/>
      <c r="K63" s="229"/>
      <c r="L63" s="189">
        <f>IF(ISBLANK(E63),"",IF(OR(COUNTIF('벼리(게시일기준)'!$L:$AD,E63)&lt;=0,M63&lt;=0),COUNTIF('벼리(게시일기준)'!$L:$AD,E63),IF(M63&gt;0,COUNTIF('벼리(게시일기준)'!$L:$AD,E63)-M63)))</f>
        <v>1</v>
      </c>
      <c r="M63" s="34">
        <f>IF(ISBLANK(E63),"",COUNTIF('벼리(게시일기준)'!$AK:$AK,E63))</f>
        <v>0</v>
      </c>
      <c r="N63" s="196">
        <f t="shared" si="2"/>
        <v>1</v>
      </c>
      <c r="O63" s="186">
        <f t="shared" si="3"/>
        <v>91</v>
      </c>
      <c r="P63" s="20"/>
      <c r="Q63" s="5"/>
      <c r="R63" s="5"/>
      <c r="S63" s="34"/>
      <c r="T63" s="32" t="s">
        <v>2542</v>
      </c>
      <c r="U63" s="5"/>
      <c r="V63" s="6"/>
    </row>
    <row r="64" spans="2:22" ht="18" customHeight="1" x14ac:dyDescent="0.3">
      <c r="B64" s="289">
        <f t="shared" si="0"/>
        <v>1</v>
      </c>
      <c r="C64" s="288"/>
      <c r="D64" s="140">
        <f t="shared" si="1"/>
        <v>60</v>
      </c>
      <c r="E64" s="123" t="s">
        <v>2218</v>
      </c>
      <c r="F64" s="20"/>
      <c r="G64" s="70"/>
      <c r="H64" s="70"/>
      <c r="I64" s="70"/>
      <c r="J64" s="70"/>
      <c r="K64" s="229"/>
      <c r="L64" s="189">
        <f>IF(ISBLANK(E64),"",IF(OR(COUNTIF('벼리(게시일기준)'!$L:$AD,E64)&lt;=0,M64&lt;=0),COUNTIF('벼리(게시일기준)'!$L:$AD,E64),IF(M64&gt;0,COUNTIF('벼리(게시일기준)'!$L:$AD,E64)-M64)))</f>
        <v>2</v>
      </c>
      <c r="M64" s="34">
        <f>IF(ISBLANK(E64),"",COUNTIF('벼리(게시일기준)'!$AK:$AK,E64))</f>
        <v>0</v>
      </c>
      <c r="N64" s="196">
        <f t="shared" si="2"/>
        <v>2</v>
      </c>
      <c r="O64" s="186">
        <f t="shared" si="3"/>
        <v>48</v>
      </c>
      <c r="P64" s="20"/>
      <c r="Q64" s="5"/>
      <c r="R64" s="5"/>
      <c r="S64" s="34"/>
      <c r="T64" s="32" t="s">
        <v>2524</v>
      </c>
      <c r="U64" s="5" t="s">
        <v>2525</v>
      </c>
      <c r="V64" s="6"/>
    </row>
    <row r="65" spans="2:22" ht="18" customHeight="1" x14ac:dyDescent="0.3">
      <c r="B65" s="289">
        <f t="shared" si="0"/>
        <v>1</v>
      </c>
      <c r="C65" s="288"/>
      <c r="D65" s="140">
        <f t="shared" si="1"/>
        <v>61</v>
      </c>
      <c r="E65" s="123" t="s">
        <v>2723</v>
      </c>
      <c r="F65" s="20"/>
      <c r="G65" s="70"/>
      <c r="H65" s="70"/>
      <c r="I65" s="70"/>
      <c r="J65" s="70"/>
      <c r="K65" s="229"/>
      <c r="L65" s="189">
        <f>IF(ISBLANK(E65),"",IF(OR(COUNTIF('벼리(게시일기준)'!$L:$AD,E65)&lt;=0,M65&lt;=0),COUNTIF('벼리(게시일기준)'!$L:$AD,E65),IF(M65&gt;0,COUNTIF('벼리(게시일기준)'!$L:$AD,E65)-M65)))</f>
        <v>1</v>
      </c>
      <c r="M65" s="34">
        <f>IF(ISBLANK(E65),"",COUNTIF('벼리(게시일기준)'!$AK:$AK,E65))</f>
        <v>0</v>
      </c>
      <c r="N65" s="196">
        <f t="shared" si="2"/>
        <v>1</v>
      </c>
      <c r="O65" s="186">
        <f t="shared" si="3"/>
        <v>91</v>
      </c>
      <c r="P65" s="20"/>
      <c r="Q65" s="5"/>
      <c r="R65" s="5"/>
      <c r="S65" s="34"/>
      <c r="T65" s="32"/>
      <c r="U65" s="5"/>
      <c r="V65" s="6"/>
    </row>
    <row r="66" spans="2:22" ht="18" customHeight="1" x14ac:dyDescent="0.3">
      <c r="B66" s="289">
        <f t="shared" si="0"/>
        <v>1</v>
      </c>
      <c r="C66" s="288"/>
      <c r="D66" s="140">
        <f t="shared" si="1"/>
        <v>62</v>
      </c>
      <c r="E66" s="123" t="s">
        <v>2853</v>
      </c>
      <c r="F66" s="20"/>
      <c r="G66" s="70"/>
      <c r="H66" s="70"/>
      <c r="I66" s="70"/>
      <c r="J66" s="70"/>
      <c r="K66" s="229"/>
      <c r="L66" s="189">
        <f>IF(ISBLANK(E66),"",IF(OR(COUNTIF('벼리(게시일기준)'!$L:$AD,E66)&lt;=0,M66&lt;=0),COUNTIF('벼리(게시일기준)'!$L:$AD,E66),IF(M66&gt;0,COUNTIF('벼리(게시일기준)'!$L:$AD,E66)-M66)))</f>
        <v>0</v>
      </c>
      <c r="M66" s="34">
        <f>IF(ISBLANK(E66),"",COUNTIF('벼리(게시일기준)'!$AK:$AK,E66))</f>
        <v>1</v>
      </c>
      <c r="N66" s="196">
        <f t="shared" si="2"/>
        <v>1</v>
      </c>
      <c r="O66" s="186">
        <f t="shared" si="3"/>
        <v>91</v>
      </c>
      <c r="P66" s="20"/>
      <c r="Q66" s="5"/>
      <c r="R66" s="5"/>
      <c r="S66" s="34"/>
      <c r="T66" s="32"/>
      <c r="U66" s="5"/>
      <c r="V66" s="6"/>
    </row>
    <row r="67" spans="2:22" ht="18" customHeight="1" x14ac:dyDescent="0.3">
      <c r="B67" s="289">
        <f t="shared" si="0"/>
        <v>1</v>
      </c>
      <c r="C67" s="288"/>
      <c r="D67" s="140">
        <f t="shared" si="1"/>
        <v>63</v>
      </c>
      <c r="E67" s="123" t="s">
        <v>2143</v>
      </c>
      <c r="F67" s="20"/>
      <c r="G67" s="70"/>
      <c r="H67" s="70"/>
      <c r="I67" s="70"/>
      <c r="J67" s="70"/>
      <c r="K67" s="229"/>
      <c r="L67" s="189">
        <f>IF(ISBLANK(E67),"",IF(OR(COUNTIF('벼리(게시일기준)'!$L:$AD,E67)&lt;=0,M67&lt;=0),COUNTIF('벼리(게시일기준)'!$L:$AD,E67),IF(M67&gt;0,COUNTIF('벼리(게시일기준)'!$L:$AD,E67)-M67)))</f>
        <v>1</v>
      </c>
      <c r="M67" s="34">
        <f>IF(ISBLANK(E67),"",COUNTIF('벼리(게시일기준)'!$AK:$AK,E67))</f>
        <v>0</v>
      </c>
      <c r="N67" s="196">
        <f t="shared" si="2"/>
        <v>1</v>
      </c>
      <c r="O67" s="186">
        <f t="shared" si="3"/>
        <v>91</v>
      </c>
      <c r="P67" s="20"/>
      <c r="Q67" s="5"/>
      <c r="R67" s="5"/>
      <c r="S67" s="34"/>
      <c r="T67" s="32"/>
      <c r="U67" s="5"/>
      <c r="V67" s="6"/>
    </row>
    <row r="68" spans="2:22" ht="18" customHeight="1" x14ac:dyDescent="0.3">
      <c r="B68" s="289">
        <f t="shared" si="0"/>
        <v>1</v>
      </c>
      <c r="C68" s="288"/>
      <c r="D68" s="140">
        <f t="shared" si="1"/>
        <v>64</v>
      </c>
      <c r="E68" s="123" t="s">
        <v>2924</v>
      </c>
      <c r="F68" s="20" t="s">
        <v>2926</v>
      </c>
      <c r="G68" s="70" t="s">
        <v>2871</v>
      </c>
      <c r="H68" s="70" t="s">
        <v>2925</v>
      </c>
      <c r="I68" s="70" t="s">
        <v>2922</v>
      </c>
      <c r="J68" s="70"/>
      <c r="K68" s="229"/>
      <c r="L68" s="189">
        <f>IF(ISBLANK(E68),"",IF(OR(COUNTIF('벼리(게시일기준)'!$L:$AD,E68)&lt;=0,M68&lt;=0),COUNTIF('벼리(게시일기준)'!$L:$AD,E68),IF(M68&gt;0,COUNTIF('벼리(게시일기준)'!$L:$AD,E68)-M68)))</f>
        <v>0</v>
      </c>
      <c r="M68" s="34">
        <f>IF(ISBLANK(E68),"",COUNTIF('벼리(게시일기준)'!$AK:$AK,E68))</f>
        <v>2</v>
      </c>
      <c r="N68" s="196">
        <f t="shared" si="2"/>
        <v>2</v>
      </c>
      <c r="O68" s="186">
        <f t="shared" si="3"/>
        <v>48</v>
      </c>
      <c r="P68" s="20"/>
      <c r="Q68" s="5"/>
      <c r="R68" s="5"/>
      <c r="S68" s="34"/>
      <c r="T68" s="32"/>
      <c r="U68" s="5"/>
      <c r="V68" s="6"/>
    </row>
    <row r="69" spans="2:22" ht="18" customHeight="1" x14ac:dyDescent="0.3">
      <c r="B69" s="289">
        <f t="shared" ref="B69:B132" si="4">IF(ISBLANK(E69),"",IF(COUNTIF($E$5:$E$1048576,E69)&lt;=10,COUNTIF($E$5:$E$1048576,E69),IF(COUNTIF($E$5:$E$1048576,E69)&gt;11,1)))</f>
        <v>1</v>
      </c>
      <c r="C69" s="288"/>
      <c r="D69" s="140">
        <f t="shared" ref="D69:D132" si="5">IF(ISBLANK(E69),"",ROW()-4)</f>
        <v>65</v>
      </c>
      <c r="E69" s="123" t="s">
        <v>2190</v>
      </c>
      <c r="F69" s="20"/>
      <c r="G69" s="70"/>
      <c r="H69" s="70"/>
      <c r="I69" s="70"/>
      <c r="J69" s="70"/>
      <c r="K69" s="229"/>
      <c r="L69" s="189">
        <f>IF(ISBLANK(E69),"",IF(OR(COUNTIF('벼리(게시일기준)'!$L:$AD,E69)&lt;=0,M69&lt;=0),COUNTIF('벼리(게시일기준)'!$L:$AD,E69),IF(M69&gt;0,COUNTIF('벼리(게시일기준)'!$L:$AD,E69)-M69)))</f>
        <v>1</v>
      </c>
      <c r="M69" s="34">
        <f>IF(ISBLANK(E69),"",COUNTIF('벼리(게시일기준)'!$AK:$AK,E69))</f>
        <v>0</v>
      </c>
      <c r="N69" s="196">
        <f t="shared" ref="N69:N132" si="6">SUM(L69:M69)</f>
        <v>1</v>
      </c>
      <c r="O69" s="186">
        <f t="shared" ref="O69:O132" si="7">IF(ISBLANK(E69),"",RANK(N69,$N$5:$N$1048576))</f>
        <v>91</v>
      </c>
      <c r="P69" s="20"/>
      <c r="Q69" s="5"/>
      <c r="R69" s="5"/>
      <c r="S69" s="34"/>
      <c r="T69" s="32"/>
      <c r="U69" s="5"/>
      <c r="V69" s="6"/>
    </row>
    <row r="70" spans="2:22" ht="18" customHeight="1" x14ac:dyDescent="0.3">
      <c r="B70" s="289">
        <f t="shared" si="4"/>
        <v>1</v>
      </c>
      <c r="C70" s="288"/>
      <c r="D70" s="140">
        <f t="shared" si="5"/>
        <v>66</v>
      </c>
      <c r="E70" s="123" t="s">
        <v>2191</v>
      </c>
      <c r="F70" s="20"/>
      <c r="G70" s="70"/>
      <c r="H70" s="70"/>
      <c r="I70" s="70"/>
      <c r="J70" s="70"/>
      <c r="K70" s="229"/>
      <c r="L70" s="189">
        <f>IF(ISBLANK(E70),"",IF(OR(COUNTIF('벼리(게시일기준)'!$L:$AD,E70)&lt;=0,M70&lt;=0),COUNTIF('벼리(게시일기준)'!$L:$AD,E70),IF(M70&gt;0,COUNTIF('벼리(게시일기준)'!$L:$AD,E70)-M70)))</f>
        <v>1</v>
      </c>
      <c r="M70" s="34">
        <f>IF(ISBLANK(E70),"",COUNTIF('벼리(게시일기준)'!$AK:$AK,E70))</f>
        <v>0</v>
      </c>
      <c r="N70" s="196">
        <f t="shared" si="6"/>
        <v>1</v>
      </c>
      <c r="O70" s="186">
        <f t="shared" si="7"/>
        <v>91</v>
      </c>
      <c r="P70" s="20"/>
      <c r="Q70" s="5"/>
      <c r="R70" s="5"/>
      <c r="S70" s="34"/>
      <c r="T70" s="32"/>
      <c r="U70" s="5"/>
      <c r="V70" s="6"/>
    </row>
    <row r="71" spans="2:22" ht="18" customHeight="1" x14ac:dyDescent="0.3">
      <c r="B71" s="289">
        <f t="shared" si="4"/>
        <v>1</v>
      </c>
      <c r="C71" s="288"/>
      <c r="D71" s="140">
        <f t="shared" si="5"/>
        <v>67</v>
      </c>
      <c r="E71" s="123" t="s">
        <v>2192</v>
      </c>
      <c r="F71" s="20"/>
      <c r="G71" s="70"/>
      <c r="H71" s="70"/>
      <c r="I71" s="70"/>
      <c r="J71" s="70"/>
      <c r="K71" s="229"/>
      <c r="L71" s="189">
        <f>IF(ISBLANK(E71),"",IF(OR(COUNTIF('벼리(게시일기준)'!$L:$AD,E71)&lt;=0,M71&lt;=0),COUNTIF('벼리(게시일기준)'!$L:$AD,E71),IF(M71&gt;0,COUNTIF('벼리(게시일기준)'!$L:$AD,E71)-M71)))</f>
        <v>1</v>
      </c>
      <c r="M71" s="34">
        <f>IF(ISBLANK(E71),"",COUNTIF('벼리(게시일기준)'!$AK:$AK,E71))</f>
        <v>0</v>
      </c>
      <c r="N71" s="196">
        <f t="shared" si="6"/>
        <v>1</v>
      </c>
      <c r="O71" s="186">
        <f t="shared" si="7"/>
        <v>91</v>
      </c>
      <c r="P71" s="20"/>
      <c r="Q71" s="5"/>
      <c r="R71" s="5"/>
      <c r="S71" s="34"/>
      <c r="T71" s="32"/>
      <c r="U71" s="5"/>
      <c r="V71" s="6"/>
    </row>
    <row r="72" spans="2:22" ht="18" customHeight="1" x14ac:dyDescent="0.3">
      <c r="B72" s="289">
        <f t="shared" si="4"/>
        <v>1</v>
      </c>
      <c r="C72" s="288"/>
      <c r="D72" s="140">
        <f t="shared" si="5"/>
        <v>68</v>
      </c>
      <c r="E72" s="123" t="s">
        <v>2193</v>
      </c>
      <c r="F72" s="20"/>
      <c r="G72" s="70"/>
      <c r="H72" s="70"/>
      <c r="I72" s="70"/>
      <c r="J72" s="70"/>
      <c r="K72" s="229"/>
      <c r="L72" s="189">
        <f>IF(ISBLANK(E72),"",IF(OR(COUNTIF('벼리(게시일기준)'!$L:$AD,E72)&lt;=0,M72&lt;=0),COUNTIF('벼리(게시일기준)'!$L:$AD,E72),IF(M72&gt;0,COUNTIF('벼리(게시일기준)'!$L:$AD,E72)-M72)))</f>
        <v>1</v>
      </c>
      <c r="M72" s="34">
        <f>IF(ISBLANK(E72),"",COUNTIF('벼리(게시일기준)'!$AK:$AK,E72))</f>
        <v>0</v>
      </c>
      <c r="N72" s="196">
        <f t="shared" si="6"/>
        <v>1</v>
      </c>
      <c r="O72" s="186">
        <f t="shared" si="7"/>
        <v>91</v>
      </c>
      <c r="P72" s="20"/>
      <c r="Q72" s="5"/>
      <c r="R72" s="5"/>
      <c r="S72" s="34"/>
      <c r="T72" s="32"/>
      <c r="U72" s="5"/>
      <c r="V72" s="6"/>
    </row>
    <row r="73" spans="2:22" s="209" customFormat="1" ht="18" customHeight="1" x14ac:dyDescent="0.3">
      <c r="B73" s="290">
        <f t="shared" si="4"/>
        <v>1</v>
      </c>
      <c r="C73" s="291" t="s">
        <v>2997</v>
      </c>
      <c r="D73" s="198">
        <f t="shared" si="5"/>
        <v>69</v>
      </c>
      <c r="E73" s="199" t="s">
        <v>2133</v>
      </c>
      <c r="F73" s="200"/>
      <c r="G73" s="201"/>
      <c r="H73" s="201"/>
      <c r="I73" s="201"/>
      <c r="J73" s="201"/>
      <c r="K73" s="231"/>
      <c r="L73" s="210">
        <f>IF(ISBLANK(E73),"",IF(OR(COUNTIF('벼리(게시일기준)'!$L:$AD,E73)&lt;=0,M73&lt;=0),COUNTIF('벼리(게시일기준)'!$L:$AD,E73),IF(M73&gt;0,COUNTIF('벼리(게시일기준)'!$L:$AD,E73)-M73)))</f>
        <v>16</v>
      </c>
      <c r="M73" s="211">
        <f>IF(ISBLANK(E73),"",COUNTIF('벼리(게시일기준)'!$AK:$AK,E73))</f>
        <v>0</v>
      </c>
      <c r="N73" s="212">
        <f t="shared" si="6"/>
        <v>16</v>
      </c>
      <c r="O73" s="205">
        <f t="shared" si="7"/>
        <v>6</v>
      </c>
      <c r="P73" s="200"/>
      <c r="Q73" s="206"/>
      <c r="R73" s="206"/>
      <c r="S73" s="203"/>
      <c r="T73" s="207" t="s">
        <v>2524</v>
      </c>
      <c r="U73" s="206" t="s">
        <v>2525</v>
      </c>
      <c r="V73" s="208" t="s">
        <v>2544</v>
      </c>
    </row>
    <row r="74" spans="2:22" ht="18" customHeight="1" x14ac:dyDescent="0.3">
      <c r="B74" s="289">
        <f t="shared" si="4"/>
        <v>1</v>
      </c>
      <c r="C74" s="288"/>
      <c r="D74" s="140">
        <f t="shared" si="5"/>
        <v>70</v>
      </c>
      <c r="E74" s="123" t="s">
        <v>2194</v>
      </c>
      <c r="F74" s="20"/>
      <c r="G74" s="70"/>
      <c r="H74" s="70"/>
      <c r="I74" s="70"/>
      <c r="J74" s="70"/>
      <c r="K74" s="229"/>
      <c r="L74" s="189">
        <f>IF(ISBLANK(E74),"",IF(OR(COUNTIF('벼리(게시일기준)'!$L:$AD,E74)&lt;=0,M74&lt;=0),COUNTIF('벼리(게시일기준)'!$L:$AD,E74),IF(M74&gt;0,COUNTIF('벼리(게시일기준)'!$L:$AD,E74)-M74)))</f>
        <v>1</v>
      </c>
      <c r="M74" s="34">
        <f>IF(ISBLANK(E74),"",COUNTIF('벼리(게시일기준)'!$AK:$AK,E74))</f>
        <v>0</v>
      </c>
      <c r="N74" s="196">
        <f t="shared" si="6"/>
        <v>1</v>
      </c>
      <c r="O74" s="186">
        <f t="shared" si="7"/>
        <v>91</v>
      </c>
      <c r="P74" s="20"/>
      <c r="Q74" s="5"/>
      <c r="R74" s="5"/>
      <c r="S74" s="34"/>
      <c r="T74" s="32"/>
      <c r="U74" s="5"/>
      <c r="V74" s="6"/>
    </row>
    <row r="75" spans="2:22" ht="18" customHeight="1" x14ac:dyDescent="0.3">
      <c r="B75" s="289">
        <f t="shared" si="4"/>
        <v>1</v>
      </c>
      <c r="C75" s="288"/>
      <c r="D75" s="140">
        <f t="shared" si="5"/>
        <v>71</v>
      </c>
      <c r="E75" s="123" t="s">
        <v>2195</v>
      </c>
      <c r="F75" s="20"/>
      <c r="G75" s="70"/>
      <c r="H75" s="70"/>
      <c r="I75" s="70"/>
      <c r="J75" s="70"/>
      <c r="K75" s="229"/>
      <c r="L75" s="189">
        <f>IF(ISBLANK(E75),"",IF(OR(COUNTIF('벼리(게시일기준)'!$L:$AD,E75)&lt;=0,M75&lt;=0),COUNTIF('벼리(게시일기준)'!$L:$AD,E75),IF(M75&gt;0,COUNTIF('벼리(게시일기준)'!$L:$AD,E75)-M75)))</f>
        <v>1</v>
      </c>
      <c r="M75" s="34">
        <f>IF(ISBLANK(E75),"",COUNTIF('벼리(게시일기준)'!$AK:$AK,E75))</f>
        <v>0</v>
      </c>
      <c r="N75" s="196">
        <f t="shared" si="6"/>
        <v>1</v>
      </c>
      <c r="O75" s="186">
        <f t="shared" si="7"/>
        <v>91</v>
      </c>
      <c r="P75" s="20"/>
      <c r="Q75" s="5"/>
      <c r="R75" s="5"/>
      <c r="S75" s="34"/>
      <c r="T75" s="32"/>
      <c r="U75" s="5"/>
      <c r="V75" s="6"/>
    </row>
    <row r="76" spans="2:22" ht="18" customHeight="1" x14ac:dyDescent="0.3">
      <c r="B76" s="289">
        <f t="shared" si="4"/>
        <v>1</v>
      </c>
      <c r="C76" s="288"/>
      <c r="D76" s="140">
        <f t="shared" si="5"/>
        <v>72</v>
      </c>
      <c r="E76" s="123" t="s">
        <v>2943</v>
      </c>
      <c r="F76" s="20" t="s">
        <v>2944</v>
      </c>
      <c r="G76" s="70"/>
      <c r="H76" s="70"/>
      <c r="I76" s="70"/>
      <c r="J76" s="70"/>
      <c r="K76" s="229"/>
      <c r="L76" s="189">
        <f>IF(ISBLANK(E76),"",IF(OR(COUNTIF('벼리(게시일기준)'!$L:$AD,E76)&lt;=0,M76&lt;=0),COUNTIF('벼리(게시일기준)'!$L:$AD,E76),IF(M76&gt;0,COUNTIF('벼리(게시일기준)'!$L:$AD,E76)-M76)))</f>
        <v>0</v>
      </c>
      <c r="M76" s="34">
        <f>IF(ISBLANK(E76),"",COUNTIF('벼리(게시일기준)'!$AK:$AK,E76))</f>
        <v>1</v>
      </c>
      <c r="N76" s="196">
        <f t="shared" si="6"/>
        <v>1</v>
      </c>
      <c r="O76" s="186">
        <f t="shared" si="7"/>
        <v>91</v>
      </c>
      <c r="P76" s="20"/>
      <c r="Q76" s="5"/>
      <c r="R76" s="5"/>
      <c r="S76" s="34"/>
      <c r="T76" s="32"/>
      <c r="U76" s="5"/>
      <c r="V76" s="6"/>
    </row>
    <row r="77" spans="2:22" ht="18" customHeight="1" x14ac:dyDescent="0.3">
      <c r="B77" s="289">
        <f t="shared" si="4"/>
        <v>1</v>
      </c>
      <c r="C77" s="288"/>
      <c r="D77" s="140">
        <f t="shared" si="5"/>
        <v>73</v>
      </c>
      <c r="E77" s="123" t="s">
        <v>50</v>
      </c>
      <c r="F77" s="20"/>
      <c r="G77" s="70"/>
      <c r="H77" s="70"/>
      <c r="I77" s="70"/>
      <c r="J77" s="70"/>
      <c r="K77" s="229"/>
      <c r="L77" s="189">
        <f>IF(ISBLANK(E77),"",IF(OR(COUNTIF('벼리(게시일기준)'!$L:$AD,E77)&lt;=0,M77&lt;=0),COUNTIF('벼리(게시일기준)'!$L:$AD,E77),IF(M77&gt;0,COUNTIF('벼리(게시일기준)'!$L:$AD,E77)-M77)))</f>
        <v>1</v>
      </c>
      <c r="M77" s="34">
        <f>IF(ISBLANK(E77),"",COUNTIF('벼리(게시일기준)'!$AK:$AK,E77))</f>
        <v>0</v>
      </c>
      <c r="N77" s="196">
        <f t="shared" si="6"/>
        <v>1</v>
      </c>
      <c r="O77" s="186">
        <f t="shared" si="7"/>
        <v>91</v>
      </c>
      <c r="P77" s="20"/>
      <c r="Q77" s="5"/>
      <c r="R77" s="5"/>
      <c r="S77" s="34"/>
      <c r="T77" s="32"/>
      <c r="U77" s="5"/>
      <c r="V77" s="6"/>
    </row>
    <row r="78" spans="2:22" ht="18" customHeight="1" x14ac:dyDescent="0.3">
      <c r="B78" s="289">
        <f t="shared" si="4"/>
        <v>1</v>
      </c>
      <c r="C78" s="288"/>
      <c r="D78" s="140">
        <f t="shared" si="5"/>
        <v>74</v>
      </c>
      <c r="E78" s="123" t="s">
        <v>122</v>
      </c>
      <c r="F78" s="20"/>
      <c r="G78" s="70"/>
      <c r="H78" s="70"/>
      <c r="I78" s="70"/>
      <c r="J78" s="70"/>
      <c r="K78" s="229"/>
      <c r="L78" s="189">
        <f>IF(ISBLANK(E78),"",IF(OR(COUNTIF('벼리(게시일기준)'!$L:$AD,E78)&lt;=0,M78&lt;=0),COUNTIF('벼리(게시일기준)'!$L:$AD,E78),IF(M78&gt;0,COUNTIF('벼리(게시일기준)'!$L:$AD,E78)-M78)))</f>
        <v>2</v>
      </c>
      <c r="M78" s="34">
        <f>IF(ISBLANK(E78),"",COUNTIF('벼리(게시일기준)'!$AK:$AK,E78))</f>
        <v>0</v>
      </c>
      <c r="N78" s="196">
        <f t="shared" si="6"/>
        <v>2</v>
      </c>
      <c r="O78" s="186">
        <f t="shared" si="7"/>
        <v>48</v>
      </c>
      <c r="P78" s="20"/>
      <c r="Q78" s="5"/>
      <c r="R78" s="5"/>
      <c r="S78" s="34"/>
      <c r="T78" s="32"/>
      <c r="U78" s="5"/>
      <c r="V78" s="6"/>
    </row>
    <row r="79" spans="2:22" ht="18" customHeight="1" x14ac:dyDescent="0.3">
      <c r="B79" s="289">
        <f t="shared" si="4"/>
        <v>1</v>
      </c>
      <c r="C79" s="288"/>
      <c r="D79" s="140">
        <f t="shared" si="5"/>
        <v>75</v>
      </c>
      <c r="E79" s="123" t="s">
        <v>2196</v>
      </c>
      <c r="F79" s="20"/>
      <c r="G79" s="70"/>
      <c r="H79" s="70"/>
      <c r="I79" s="70"/>
      <c r="J79" s="70"/>
      <c r="K79" s="229"/>
      <c r="L79" s="189">
        <f>IF(ISBLANK(E79),"",IF(OR(COUNTIF('벼리(게시일기준)'!$L:$AD,E79)&lt;=0,M79&lt;=0),COUNTIF('벼리(게시일기준)'!$L:$AD,E79),IF(M79&gt;0,COUNTIF('벼리(게시일기준)'!$L:$AD,E79)-M79)))</f>
        <v>2</v>
      </c>
      <c r="M79" s="34">
        <f>IF(ISBLANK(E79),"",COUNTIF('벼리(게시일기준)'!$AK:$AK,E79))</f>
        <v>0</v>
      </c>
      <c r="N79" s="196">
        <f t="shared" si="6"/>
        <v>2</v>
      </c>
      <c r="O79" s="186">
        <f t="shared" si="7"/>
        <v>48</v>
      </c>
      <c r="P79" s="20"/>
      <c r="Q79" s="5"/>
      <c r="R79" s="5"/>
      <c r="S79" s="34"/>
      <c r="T79" s="32"/>
      <c r="U79" s="5"/>
      <c r="V79" s="6"/>
    </row>
    <row r="80" spans="2:22" ht="18" customHeight="1" x14ac:dyDescent="0.3">
      <c r="B80" s="289">
        <f t="shared" si="4"/>
        <v>1</v>
      </c>
      <c r="C80" s="288"/>
      <c r="D80" s="140">
        <f t="shared" si="5"/>
        <v>76</v>
      </c>
      <c r="E80" s="123" t="s">
        <v>2197</v>
      </c>
      <c r="F80" s="20" t="s">
        <v>2899</v>
      </c>
      <c r="G80" s="70"/>
      <c r="H80" s="70"/>
      <c r="I80" s="70"/>
      <c r="J80" s="70"/>
      <c r="K80" s="229"/>
      <c r="L80" s="189">
        <f>IF(ISBLANK(E80),"",IF(OR(COUNTIF('벼리(게시일기준)'!$L:$AD,E80)&lt;=0,M80&lt;=0),COUNTIF('벼리(게시일기준)'!$L:$AD,E80),IF(M80&gt;0,COUNTIF('벼리(게시일기준)'!$L:$AD,E80)-M80)))</f>
        <v>0</v>
      </c>
      <c r="M80" s="34">
        <f>IF(ISBLANK(E80),"",COUNTIF('벼리(게시일기준)'!$AK:$AK,E80))</f>
        <v>1</v>
      </c>
      <c r="N80" s="196">
        <f t="shared" si="6"/>
        <v>1</v>
      </c>
      <c r="O80" s="186">
        <f t="shared" si="7"/>
        <v>91</v>
      </c>
      <c r="P80" s="20"/>
      <c r="Q80" s="5"/>
      <c r="R80" s="5"/>
      <c r="S80" s="34"/>
      <c r="T80" s="32"/>
      <c r="U80" s="5"/>
      <c r="V80" s="6"/>
    </row>
    <row r="81" spans="2:22" ht="18" customHeight="1" x14ac:dyDescent="0.3">
      <c r="B81" s="289">
        <f t="shared" si="4"/>
        <v>1</v>
      </c>
      <c r="C81" s="288"/>
      <c r="D81" s="140">
        <f t="shared" si="5"/>
        <v>77</v>
      </c>
      <c r="E81" s="123" t="s">
        <v>1908</v>
      </c>
      <c r="F81" s="20"/>
      <c r="G81" s="70"/>
      <c r="H81" s="70"/>
      <c r="I81" s="70"/>
      <c r="J81" s="70"/>
      <c r="K81" s="229"/>
      <c r="L81" s="189">
        <f>IF(ISBLANK(E81),"",IF(OR(COUNTIF('벼리(게시일기준)'!$L:$AD,E81)&lt;=0,M81&lt;=0),COUNTIF('벼리(게시일기준)'!$L:$AD,E81),IF(M81&gt;0,COUNTIF('벼리(게시일기준)'!$L:$AD,E81)-M81)))</f>
        <v>1</v>
      </c>
      <c r="M81" s="34">
        <f>IF(ISBLANK(E81),"",COUNTIF('벼리(게시일기준)'!$AK:$AK,E81))</f>
        <v>0</v>
      </c>
      <c r="N81" s="196">
        <f t="shared" si="6"/>
        <v>1</v>
      </c>
      <c r="O81" s="186">
        <f t="shared" si="7"/>
        <v>91</v>
      </c>
      <c r="P81" s="20"/>
      <c r="Q81" s="5"/>
      <c r="R81" s="5"/>
      <c r="S81" s="34"/>
      <c r="T81" s="32" t="s">
        <v>2537</v>
      </c>
      <c r="U81" s="5"/>
      <c r="V81" s="6"/>
    </row>
    <row r="82" spans="2:22" ht="18" customHeight="1" x14ac:dyDescent="0.3">
      <c r="B82" s="289">
        <f t="shared" si="4"/>
        <v>1</v>
      </c>
      <c r="C82" s="288"/>
      <c r="D82" s="140">
        <f t="shared" si="5"/>
        <v>78</v>
      </c>
      <c r="E82" s="123" t="s">
        <v>2198</v>
      </c>
      <c r="F82" s="20"/>
      <c r="G82" s="70"/>
      <c r="H82" s="70"/>
      <c r="I82" s="70"/>
      <c r="J82" s="70"/>
      <c r="K82" s="229"/>
      <c r="L82" s="189">
        <f>IF(ISBLANK(E82),"",IF(OR(COUNTIF('벼리(게시일기준)'!$L:$AD,E82)&lt;=0,M82&lt;=0),COUNTIF('벼리(게시일기준)'!$L:$AD,E82),IF(M82&gt;0,COUNTIF('벼리(게시일기준)'!$L:$AD,E82)-M82)))</f>
        <v>5</v>
      </c>
      <c r="M82" s="34">
        <f>IF(ISBLANK(E82),"",COUNTIF('벼리(게시일기준)'!$AK:$AK,E82))</f>
        <v>0</v>
      </c>
      <c r="N82" s="196">
        <f t="shared" si="6"/>
        <v>5</v>
      </c>
      <c r="O82" s="186">
        <f t="shared" si="7"/>
        <v>13</v>
      </c>
      <c r="P82" s="20"/>
      <c r="Q82" s="5"/>
      <c r="R82" s="5"/>
      <c r="S82" s="34"/>
      <c r="T82" s="32" t="s">
        <v>2522</v>
      </c>
      <c r="U82" s="5"/>
      <c r="V82" s="6"/>
    </row>
    <row r="83" spans="2:22" ht="18" customHeight="1" x14ac:dyDescent="0.3">
      <c r="B83" s="289">
        <f t="shared" si="4"/>
        <v>1</v>
      </c>
      <c r="C83" s="288"/>
      <c r="D83" s="140">
        <f t="shared" si="5"/>
        <v>79</v>
      </c>
      <c r="E83" s="123" t="s">
        <v>2199</v>
      </c>
      <c r="F83" s="20"/>
      <c r="G83" s="70"/>
      <c r="H83" s="70"/>
      <c r="I83" s="70"/>
      <c r="J83" s="70"/>
      <c r="K83" s="229"/>
      <c r="L83" s="189">
        <f>IF(ISBLANK(E83),"",IF(OR(COUNTIF('벼리(게시일기준)'!$L:$AD,E83)&lt;=0,M83&lt;=0),COUNTIF('벼리(게시일기준)'!$L:$AD,E83),IF(M83&gt;0,COUNTIF('벼리(게시일기준)'!$L:$AD,E83)-M83)))</f>
        <v>2</v>
      </c>
      <c r="M83" s="34">
        <f>IF(ISBLANK(E83),"",COUNTIF('벼리(게시일기준)'!$AK:$AK,E83))</f>
        <v>0</v>
      </c>
      <c r="N83" s="196">
        <f t="shared" si="6"/>
        <v>2</v>
      </c>
      <c r="O83" s="186">
        <f t="shared" si="7"/>
        <v>48</v>
      </c>
      <c r="P83" s="20"/>
      <c r="Q83" s="5"/>
      <c r="R83" s="5"/>
      <c r="S83" s="34"/>
      <c r="T83" s="32"/>
      <c r="U83" s="5"/>
      <c r="V83" s="6"/>
    </row>
    <row r="84" spans="2:22" ht="18" customHeight="1" x14ac:dyDescent="0.3">
      <c r="B84" s="289">
        <f t="shared" si="4"/>
        <v>1</v>
      </c>
      <c r="C84" s="288"/>
      <c r="D84" s="140">
        <f t="shared" si="5"/>
        <v>80</v>
      </c>
      <c r="E84" s="123" t="s">
        <v>2200</v>
      </c>
      <c r="F84" s="20"/>
      <c r="G84" s="70"/>
      <c r="H84" s="70"/>
      <c r="I84" s="70"/>
      <c r="J84" s="70"/>
      <c r="K84" s="229"/>
      <c r="L84" s="189">
        <f>IF(ISBLANK(E84),"",IF(OR(COUNTIF('벼리(게시일기준)'!$L:$AD,E84)&lt;=0,M84&lt;=0),COUNTIF('벼리(게시일기준)'!$L:$AD,E84),IF(M84&gt;0,COUNTIF('벼리(게시일기준)'!$L:$AD,E84)-M84)))</f>
        <v>1</v>
      </c>
      <c r="M84" s="34">
        <f>IF(ISBLANK(E84),"",COUNTIF('벼리(게시일기준)'!$AK:$AK,E84))</f>
        <v>0</v>
      </c>
      <c r="N84" s="196">
        <f t="shared" si="6"/>
        <v>1</v>
      </c>
      <c r="O84" s="186">
        <f t="shared" si="7"/>
        <v>91</v>
      </c>
      <c r="P84" s="20"/>
      <c r="Q84" s="5"/>
      <c r="R84" s="5"/>
      <c r="S84" s="34"/>
      <c r="T84" s="32"/>
      <c r="U84" s="5"/>
      <c r="V84" s="6"/>
    </row>
    <row r="85" spans="2:22" ht="18" customHeight="1" x14ac:dyDescent="0.3">
      <c r="B85" s="289">
        <f t="shared" si="4"/>
        <v>1</v>
      </c>
      <c r="C85" s="288"/>
      <c r="D85" s="140">
        <f t="shared" si="5"/>
        <v>81</v>
      </c>
      <c r="E85" s="123" t="s">
        <v>2201</v>
      </c>
      <c r="F85" s="20"/>
      <c r="G85" s="70"/>
      <c r="H85" s="70"/>
      <c r="I85" s="70"/>
      <c r="J85" s="70"/>
      <c r="K85" s="229"/>
      <c r="L85" s="189">
        <f>IF(ISBLANK(E85),"",IF(OR(COUNTIF('벼리(게시일기준)'!$L:$AD,E85)&lt;=0,M85&lt;=0),COUNTIF('벼리(게시일기준)'!$L:$AD,E85),IF(M85&gt;0,COUNTIF('벼리(게시일기준)'!$L:$AD,E85)-M85)))</f>
        <v>2</v>
      </c>
      <c r="M85" s="34">
        <f>IF(ISBLANK(E85),"",COUNTIF('벼리(게시일기준)'!$AK:$AK,E85))</f>
        <v>0</v>
      </c>
      <c r="N85" s="196">
        <f t="shared" si="6"/>
        <v>2</v>
      </c>
      <c r="O85" s="186">
        <f t="shared" si="7"/>
        <v>48</v>
      </c>
      <c r="P85" s="20"/>
      <c r="Q85" s="5"/>
      <c r="R85" s="5"/>
      <c r="S85" s="34"/>
      <c r="T85" s="32"/>
      <c r="U85" s="5"/>
      <c r="V85" s="6"/>
    </row>
    <row r="86" spans="2:22" ht="18" customHeight="1" x14ac:dyDescent="0.3">
      <c r="B86" s="289">
        <f t="shared" si="4"/>
        <v>1</v>
      </c>
      <c r="C86" s="288"/>
      <c r="D86" s="140">
        <f t="shared" si="5"/>
        <v>82</v>
      </c>
      <c r="E86" s="123" t="s">
        <v>2202</v>
      </c>
      <c r="F86" s="20"/>
      <c r="G86" s="70"/>
      <c r="H86" s="70"/>
      <c r="I86" s="70"/>
      <c r="J86" s="70"/>
      <c r="K86" s="229"/>
      <c r="L86" s="189">
        <f>IF(ISBLANK(E86),"",IF(OR(COUNTIF('벼리(게시일기준)'!$L:$AD,E86)&lt;=0,M86&lt;=0),COUNTIF('벼리(게시일기준)'!$L:$AD,E86),IF(M86&gt;0,COUNTIF('벼리(게시일기준)'!$L:$AD,E86)-M86)))</f>
        <v>1</v>
      </c>
      <c r="M86" s="34">
        <f>IF(ISBLANK(E86),"",COUNTIF('벼리(게시일기준)'!$AK:$AK,E86))</f>
        <v>0</v>
      </c>
      <c r="N86" s="196">
        <f t="shared" si="6"/>
        <v>1</v>
      </c>
      <c r="O86" s="186">
        <f t="shared" si="7"/>
        <v>91</v>
      </c>
      <c r="P86" s="20"/>
      <c r="Q86" s="5"/>
      <c r="R86" s="5"/>
      <c r="S86" s="34"/>
      <c r="T86" s="32"/>
      <c r="U86" s="5"/>
      <c r="V86" s="6"/>
    </row>
    <row r="87" spans="2:22" ht="18" customHeight="1" x14ac:dyDescent="0.3">
      <c r="B87" s="289">
        <f t="shared" si="4"/>
        <v>1</v>
      </c>
      <c r="C87" s="288"/>
      <c r="D87" s="140">
        <f t="shared" si="5"/>
        <v>83</v>
      </c>
      <c r="E87" s="123" t="s">
        <v>1907</v>
      </c>
      <c r="F87" s="20"/>
      <c r="G87" s="70"/>
      <c r="H87" s="70"/>
      <c r="I87" s="70"/>
      <c r="J87" s="70"/>
      <c r="K87" s="229"/>
      <c r="L87" s="189">
        <f>IF(ISBLANK(E87),"",IF(OR(COUNTIF('벼리(게시일기준)'!$L:$AD,E87)&lt;=0,M87&lt;=0),COUNTIF('벼리(게시일기준)'!$L:$AD,E87),IF(M87&gt;0,COUNTIF('벼리(게시일기준)'!$L:$AD,E87)-M87)))</f>
        <v>1</v>
      </c>
      <c r="M87" s="34">
        <f>IF(ISBLANK(E87),"",COUNTIF('벼리(게시일기준)'!$AK:$AK,E87))</f>
        <v>0</v>
      </c>
      <c r="N87" s="196">
        <f t="shared" si="6"/>
        <v>1</v>
      </c>
      <c r="O87" s="186">
        <f t="shared" si="7"/>
        <v>91</v>
      </c>
      <c r="P87" s="20"/>
      <c r="Q87" s="5"/>
      <c r="R87" s="5"/>
      <c r="S87" s="34"/>
      <c r="T87" s="32" t="s">
        <v>2537</v>
      </c>
      <c r="U87" s="5"/>
      <c r="V87" s="6"/>
    </row>
    <row r="88" spans="2:22" ht="18" customHeight="1" x14ac:dyDescent="0.3">
      <c r="B88" s="289">
        <f t="shared" si="4"/>
        <v>1</v>
      </c>
      <c r="C88" s="288"/>
      <c r="D88" s="140">
        <f t="shared" si="5"/>
        <v>84</v>
      </c>
      <c r="E88" s="123" t="s">
        <v>2882</v>
      </c>
      <c r="F88" s="20"/>
      <c r="G88" s="70"/>
      <c r="H88" s="70"/>
      <c r="I88" s="70"/>
      <c r="J88" s="70"/>
      <c r="K88" s="229"/>
      <c r="L88" s="189">
        <f>IF(ISBLANK(E88),"",IF(OR(COUNTIF('벼리(게시일기준)'!$L:$AD,E88)&lt;=0,M88&lt;=0),COUNTIF('벼리(게시일기준)'!$L:$AD,E88),IF(M88&gt;0,COUNTIF('벼리(게시일기준)'!$L:$AD,E88)-M88)))</f>
        <v>0</v>
      </c>
      <c r="M88" s="34">
        <f>IF(ISBLANK(E88),"",COUNTIF('벼리(게시일기준)'!$AK:$AK,E88))</f>
        <v>1</v>
      </c>
      <c r="N88" s="196">
        <f t="shared" si="6"/>
        <v>1</v>
      </c>
      <c r="O88" s="186">
        <f t="shared" si="7"/>
        <v>91</v>
      </c>
      <c r="P88" s="20"/>
      <c r="Q88" s="5"/>
      <c r="R88" s="5"/>
      <c r="S88" s="34"/>
      <c r="T88" s="32"/>
      <c r="U88" s="5"/>
      <c r="V88" s="6"/>
    </row>
    <row r="89" spans="2:22" ht="18" customHeight="1" x14ac:dyDescent="0.3">
      <c r="B89" s="289">
        <f t="shared" si="4"/>
        <v>1</v>
      </c>
      <c r="C89" s="288"/>
      <c r="D89" s="140">
        <f t="shared" si="5"/>
        <v>85</v>
      </c>
      <c r="E89" s="123" t="s">
        <v>2476</v>
      </c>
      <c r="F89" s="20"/>
      <c r="G89" s="70"/>
      <c r="H89" s="70"/>
      <c r="I89" s="70"/>
      <c r="J89" s="70"/>
      <c r="K89" s="229"/>
      <c r="L89" s="189">
        <f>IF(ISBLANK(E89),"",IF(OR(COUNTIF('벼리(게시일기준)'!$L:$AD,E89)&lt;=0,M89&lt;=0),COUNTIF('벼리(게시일기준)'!$L:$AD,E89),IF(M89&gt;0,COUNTIF('벼리(게시일기준)'!$L:$AD,E89)-M89)))</f>
        <v>1</v>
      </c>
      <c r="M89" s="34">
        <f>IF(ISBLANK(E89),"",COUNTIF('벼리(게시일기준)'!$AK:$AK,E89))</f>
        <v>0</v>
      </c>
      <c r="N89" s="196">
        <f t="shared" si="6"/>
        <v>1</v>
      </c>
      <c r="O89" s="186">
        <f t="shared" si="7"/>
        <v>91</v>
      </c>
      <c r="P89" s="20"/>
      <c r="Q89" s="5"/>
      <c r="R89" s="5"/>
      <c r="S89" s="34"/>
      <c r="T89" s="32"/>
      <c r="U89" s="5"/>
      <c r="V89" s="6"/>
    </row>
    <row r="90" spans="2:22" ht="18" customHeight="1" x14ac:dyDescent="0.3">
      <c r="B90" s="289">
        <f t="shared" si="4"/>
        <v>1</v>
      </c>
      <c r="C90" s="288"/>
      <c r="D90" s="140">
        <f t="shared" si="5"/>
        <v>86</v>
      </c>
      <c r="E90" s="123" t="s">
        <v>2203</v>
      </c>
      <c r="F90" s="20"/>
      <c r="G90" s="70"/>
      <c r="H90" s="70"/>
      <c r="I90" s="70"/>
      <c r="J90" s="70"/>
      <c r="K90" s="229"/>
      <c r="L90" s="189">
        <f>IF(ISBLANK(E90),"",IF(OR(COUNTIF('벼리(게시일기준)'!$L:$AD,E90)&lt;=0,M90&lt;=0),COUNTIF('벼리(게시일기준)'!$L:$AD,E90),IF(M90&gt;0,COUNTIF('벼리(게시일기준)'!$L:$AD,E90)-M90)))</f>
        <v>2</v>
      </c>
      <c r="M90" s="34">
        <f>IF(ISBLANK(E90),"",COUNTIF('벼리(게시일기준)'!$AK:$AK,E90))</f>
        <v>0</v>
      </c>
      <c r="N90" s="196">
        <f t="shared" si="6"/>
        <v>2</v>
      </c>
      <c r="O90" s="186">
        <f t="shared" si="7"/>
        <v>48</v>
      </c>
      <c r="P90" s="20"/>
      <c r="Q90" s="5"/>
      <c r="R90" s="5"/>
      <c r="S90" s="34"/>
      <c r="T90" s="32"/>
      <c r="U90" s="5"/>
      <c r="V90" s="6"/>
    </row>
    <row r="91" spans="2:22" ht="18" customHeight="1" x14ac:dyDescent="0.3">
      <c r="B91" s="289">
        <f t="shared" si="4"/>
        <v>1</v>
      </c>
      <c r="C91" s="288"/>
      <c r="D91" s="140">
        <f t="shared" si="5"/>
        <v>87</v>
      </c>
      <c r="E91" s="123" t="s">
        <v>7</v>
      </c>
      <c r="F91" s="20"/>
      <c r="G91" s="70"/>
      <c r="H91" s="70"/>
      <c r="I91" s="70"/>
      <c r="J91" s="70"/>
      <c r="K91" s="229"/>
      <c r="L91" s="189">
        <f>IF(ISBLANK(E91),"",IF(OR(COUNTIF('벼리(게시일기준)'!$L:$AD,E91)&lt;=0,M91&lt;=0),COUNTIF('벼리(게시일기준)'!$L:$AD,E91),IF(M91&gt;0,COUNTIF('벼리(게시일기준)'!$L:$AD,E91)-M91)))</f>
        <v>2</v>
      </c>
      <c r="M91" s="34">
        <f>IF(ISBLANK(E91),"",COUNTIF('벼리(게시일기준)'!$AK:$AK,E91))</f>
        <v>0</v>
      </c>
      <c r="N91" s="196">
        <f t="shared" si="6"/>
        <v>2</v>
      </c>
      <c r="O91" s="186">
        <f t="shared" si="7"/>
        <v>48</v>
      </c>
      <c r="P91" s="20"/>
      <c r="Q91" s="5"/>
      <c r="R91" s="5"/>
      <c r="S91" s="34"/>
      <c r="T91" s="32"/>
      <c r="U91" s="5"/>
      <c r="V91" s="6"/>
    </row>
    <row r="92" spans="2:22" ht="18" customHeight="1" x14ac:dyDescent="0.3">
      <c r="B92" s="289">
        <f t="shared" si="4"/>
        <v>1</v>
      </c>
      <c r="C92" s="288"/>
      <c r="D92" s="140">
        <f t="shared" si="5"/>
        <v>88</v>
      </c>
      <c r="E92" s="123" t="s">
        <v>2204</v>
      </c>
      <c r="F92" s="20"/>
      <c r="G92" s="70"/>
      <c r="H92" s="70"/>
      <c r="I92" s="70"/>
      <c r="J92" s="70"/>
      <c r="K92" s="229"/>
      <c r="L92" s="189">
        <f>IF(ISBLANK(E92),"",IF(OR(COUNTIF('벼리(게시일기준)'!$L:$AD,E92)&lt;=0,M92&lt;=0),COUNTIF('벼리(게시일기준)'!$L:$AD,E92),IF(M92&gt;0,COUNTIF('벼리(게시일기준)'!$L:$AD,E92)-M92)))</f>
        <v>1</v>
      </c>
      <c r="M92" s="34">
        <f>IF(ISBLANK(E92),"",COUNTIF('벼리(게시일기준)'!$AK:$AK,E92))</f>
        <v>0</v>
      </c>
      <c r="N92" s="196">
        <f t="shared" si="6"/>
        <v>1</v>
      </c>
      <c r="O92" s="186">
        <f t="shared" si="7"/>
        <v>91</v>
      </c>
      <c r="P92" s="20"/>
      <c r="Q92" s="5"/>
      <c r="R92" s="5"/>
      <c r="S92" s="34"/>
      <c r="T92" s="32"/>
      <c r="U92" s="5"/>
      <c r="V92" s="6"/>
    </row>
    <row r="93" spans="2:22" ht="18" customHeight="1" x14ac:dyDescent="0.3">
      <c r="B93" s="289">
        <f t="shared" si="4"/>
        <v>1</v>
      </c>
      <c r="C93" s="288"/>
      <c r="D93" s="140">
        <f t="shared" si="5"/>
        <v>89</v>
      </c>
      <c r="E93" s="123" t="s">
        <v>2874</v>
      </c>
      <c r="F93" s="20"/>
      <c r="G93" s="70"/>
      <c r="H93" s="70"/>
      <c r="I93" s="70"/>
      <c r="J93" s="70"/>
      <c r="K93" s="229"/>
      <c r="L93" s="189">
        <f>IF(ISBLANK(E93),"",IF(OR(COUNTIF('벼리(게시일기준)'!$L:$AD,E93)&lt;=0,M93&lt;=0),COUNTIF('벼리(게시일기준)'!$L:$AD,E93),IF(M93&gt;0,COUNTIF('벼리(게시일기준)'!$L:$AD,E93)-M93)))</f>
        <v>0</v>
      </c>
      <c r="M93" s="34">
        <f>IF(ISBLANK(E93),"",COUNTIF('벼리(게시일기준)'!$AK:$AK,E93))</f>
        <v>1</v>
      </c>
      <c r="N93" s="196">
        <f t="shared" si="6"/>
        <v>1</v>
      </c>
      <c r="O93" s="186">
        <f t="shared" si="7"/>
        <v>91</v>
      </c>
      <c r="P93" s="20"/>
      <c r="Q93" s="5"/>
      <c r="R93" s="5"/>
      <c r="S93" s="34"/>
      <c r="T93" s="32"/>
      <c r="U93" s="5"/>
      <c r="V93" s="6"/>
    </row>
    <row r="94" spans="2:22" ht="18" customHeight="1" x14ac:dyDescent="0.3">
      <c r="B94" s="289">
        <f t="shared" si="4"/>
        <v>1</v>
      </c>
      <c r="C94" s="288"/>
      <c r="D94" s="140">
        <f t="shared" si="5"/>
        <v>90</v>
      </c>
      <c r="E94" s="123" t="s">
        <v>31</v>
      </c>
      <c r="F94" s="20"/>
      <c r="G94" s="70"/>
      <c r="H94" s="70"/>
      <c r="I94" s="70"/>
      <c r="J94" s="70"/>
      <c r="K94" s="229"/>
      <c r="L94" s="189">
        <f>IF(ISBLANK(E94),"",IF(OR(COUNTIF('벼리(게시일기준)'!$L:$AD,E94)&lt;=0,M94&lt;=0),COUNTIF('벼리(게시일기준)'!$L:$AD,E94),IF(M94&gt;0,COUNTIF('벼리(게시일기준)'!$L:$AD,E94)-M94)))</f>
        <v>1</v>
      </c>
      <c r="M94" s="34">
        <f>IF(ISBLANK(E94),"",COUNTIF('벼리(게시일기준)'!$AK:$AK,E94))</f>
        <v>0</v>
      </c>
      <c r="N94" s="196">
        <f t="shared" si="6"/>
        <v>1</v>
      </c>
      <c r="O94" s="186">
        <f t="shared" si="7"/>
        <v>91</v>
      </c>
      <c r="P94" s="20"/>
      <c r="Q94" s="5"/>
      <c r="R94" s="5"/>
      <c r="S94" s="34"/>
      <c r="T94" s="32"/>
      <c r="U94" s="5"/>
      <c r="V94" s="6"/>
    </row>
    <row r="95" spans="2:22" ht="18" customHeight="1" x14ac:dyDescent="0.3">
      <c r="B95" s="289">
        <f t="shared" si="4"/>
        <v>1</v>
      </c>
      <c r="C95" s="288"/>
      <c r="D95" s="140">
        <f t="shared" si="5"/>
        <v>91</v>
      </c>
      <c r="E95" s="123" t="s">
        <v>2849</v>
      </c>
      <c r="F95" s="20"/>
      <c r="G95" s="70"/>
      <c r="H95" s="70"/>
      <c r="I95" s="70"/>
      <c r="J95" s="70"/>
      <c r="K95" s="229"/>
      <c r="L95" s="189">
        <f>IF(ISBLANK(E95),"",IF(OR(COUNTIF('벼리(게시일기준)'!$L:$AD,E95)&lt;=0,M95&lt;=0),COUNTIF('벼리(게시일기준)'!$L:$AD,E95),IF(M95&gt;0,COUNTIF('벼리(게시일기준)'!$L:$AD,E95)-M95)))</f>
        <v>0</v>
      </c>
      <c r="M95" s="34">
        <f>IF(ISBLANK(E95),"",COUNTIF('벼리(게시일기준)'!$AK:$AK,E95))</f>
        <v>1</v>
      </c>
      <c r="N95" s="196">
        <f t="shared" si="6"/>
        <v>1</v>
      </c>
      <c r="O95" s="186">
        <f t="shared" si="7"/>
        <v>91</v>
      </c>
      <c r="P95" s="20"/>
      <c r="Q95" s="5"/>
      <c r="R95" s="5"/>
      <c r="S95" s="34"/>
      <c r="T95" s="32"/>
      <c r="U95" s="5"/>
      <c r="V95" s="6"/>
    </row>
    <row r="96" spans="2:22" ht="18" customHeight="1" x14ac:dyDescent="0.3">
      <c r="B96" s="289">
        <f t="shared" si="4"/>
        <v>1</v>
      </c>
      <c r="C96" s="288"/>
      <c r="D96" s="140">
        <f t="shared" si="5"/>
        <v>92</v>
      </c>
      <c r="E96" s="123" t="s">
        <v>2205</v>
      </c>
      <c r="F96" s="20"/>
      <c r="G96" s="70"/>
      <c r="H96" s="70"/>
      <c r="I96" s="70"/>
      <c r="J96" s="70"/>
      <c r="K96" s="229"/>
      <c r="L96" s="189">
        <f>IF(ISBLANK(E96),"",IF(OR(COUNTIF('벼리(게시일기준)'!$L:$AD,E96)&lt;=0,M96&lt;=0),COUNTIF('벼리(게시일기준)'!$L:$AD,E96),IF(M96&gt;0,COUNTIF('벼리(게시일기준)'!$L:$AD,E96)-M96)))</f>
        <v>3</v>
      </c>
      <c r="M96" s="34">
        <f>IF(ISBLANK(E96),"",COUNTIF('벼리(게시일기준)'!$AK:$AK,E96))</f>
        <v>0</v>
      </c>
      <c r="N96" s="196">
        <f t="shared" si="6"/>
        <v>3</v>
      </c>
      <c r="O96" s="186">
        <f t="shared" si="7"/>
        <v>28</v>
      </c>
      <c r="P96" s="20"/>
      <c r="Q96" s="5"/>
      <c r="R96" s="5"/>
      <c r="S96" s="34"/>
      <c r="T96" s="32"/>
      <c r="U96" s="5"/>
      <c r="V96" s="6"/>
    </row>
    <row r="97" spans="2:22" ht="18" customHeight="1" x14ac:dyDescent="0.3">
      <c r="B97" s="289">
        <f t="shared" si="4"/>
        <v>1</v>
      </c>
      <c r="C97" s="288"/>
      <c r="D97" s="140">
        <f t="shared" si="5"/>
        <v>93</v>
      </c>
      <c r="E97" s="123" t="s">
        <v>2342</v>
      </c>
      <c r="F97" s="20"/>
      <c r="G97" s="70"/>
      <c r="H97" s="70"/>
      <c r="I97" s="70"/>
      <c r="J97" s="70"/>
      <c r="K97" s="229"/>
      <c r="L97" s="189">
        <f>IF(ISBLANK(E97),"",IF(OR(COUNTIF('벼리(게시일기준)'!$L:$AD,E97)&lt;=0,M97&lt;=0),COUNTIF('벼리(게시일기준)'!$L:$AD,E97),IF(M97&gt;0,COUNTIF('벼리(게시일기준)'!$L:$AD,E97)-M97)))</f>
        <v>2</v>
      </c>
      <c r="M97" s="34">
        <f>IF(ISBLANK(E97),"",COUNTIF('벼리(게시일기준)'!$AK:$AK,E97))</f>
        <v>0</v>
      </c>
      <c r="N97" s="196">
        <f t="shared" si="6"/>
        <v>2</v>
      </c>
      <c r="O97" s="186">
        <f t="shared" si="7"/>
        <v>48</v>
      </c>
      <c r="P97" s="20"/>
      <c r="Q97" s="5"/>
      <c r="R97" s="5"/>
      <c r="S97" s="34"/>
      <c r="T97" s="32"/>
      <c r="U97" s="5"/>
      <c r="V97" s="6"/>
    </row>
    <row r="98" spans="2:22" ht="18" customHeight="1" x14ac:dyDescent="0.3">
      <c r="B98" s="289">
        <f t="shared" si="4"/>
        <v>1</v>
      </c>
      <c r="C98" s="288"/>
      <c r="D98" s="140">
        <f t="shared" si="5"/>
        <v>94</v>
      </c>
      <c r="E98" s="123" t="s">
        <v>2416</v>
      </c>
      <c r="F98" s="20"/>
      <c r="G98" s="70"/>
      <c r="H98" s="70"/>
      <c r="I98" s="70"/>
      <c r="J98" s="70"/>
      <c r="K98" s="229"/>
      <c r="L98" s="189">
        <f>IF(ISBLANK(E98),"",IF(OR(COUNTIF('벼리(게시일기준)'!$L:$AD,E98)&lt;=0,M98&lt;=0),COUNTIF('벼리(게시일기준)'!$L:$AD,E98),IF(M98&gt;0,COUNTIF('벼리(게시일기준)'!$L:$AD,E98)-M98)))</f>
        <v>1</v>
      </c>
      <c r="M98" s="34">
        <f>IF(ISBLANK(E98),"",COUNTIF('벼리(게시일기준)'!$AK:$AK,E98))</f>
        <v>0</v>
      </c>
      <c r="N98" s="196">
        <f t="shared" si="6"/>
        <v>1</v>
      </c>
      <c r="O98" s="186">
        <f t="shared" si="7"/>
        <v>91</v>
      </c>
      <c r="P98" s="20"/>
      <c r="Q98" s="5"/>
      <c r="R98" s="5"/>
      <c r="S98" s="34"/>
      <c r="T98" s="32"/>
      <c r="U98" s="5"/>
      <c r="V98" s="6"/>
    </row>
    <row r="99" spans="2:22" s="209" customFormat="1" ht="18" customHeight="1" x14ac:dyDescent="0.3">
      <c r="B99" s="290">
        <f t="shared" si="4"/>
        <v>1</v>
      </c>
      <c r="C99" s="291" t="s">
        <v>2998</v>
      </c>
      <c r="D99" s="198">
        <f t="shared" si="5"/>
        <v>95</v>
      </c>
      <c r="E99" s="199" t="s">
        <v>2798</v>
      </c>
      <c r="F99" s="200" t="s">
        <v>2799</v>
      </c>
      <c r="G99" s="201" t="s">
        <v>2800</v>
      </c>
      <c r="H99" s="201" t="s">
        <v>2801</v>
      </c>
      <c r="I99" s="201"/>
      <c r="J99" s="201" t="s">
        <v>2004</v>
      </c>
      <c r="K99" s="231"/>
      <c r="L99" s="202">
        <f>IF(ISBLANK(E99),"",IF(OR(COUNTIF('벼리(게시일기준)'!$L:$AD,E99)&lt;=0,M99&lt;=0),COUNTIF('벼리(게시일기준)'!$L:$AD,E99),IF(M99&gt;0,COUNTIF('벼리(게시일기준)'!$L:$AD,E99)-M99)))</f>
        <v>1</v>
      </c>
      <c r="M99" s="203">
        <f>IF(ISBLANK(E99),"",COUNTIF('벼리(게시일기준)'!$AK:$AK,E99))</f>
        <v>0</v>
      </c>
      <c r="N99" s="204">
        <f t="shared" si="6"/>
        <v>1</v>
      </c>
      <c r="O99" s="205">
        <f t="shared" si="7"/>
        <v>91</v>
      </c>
      <c r="P99" s="200"/>
      <c r="Q99" s="206"/>
      <c r="R99" s="206"/>
      <c r="S99" s="203"/>
      <c r="T99" s="207"/>
      <c r="U99" s="206"/>
      <c r="V99" s="208"/>
    </row>
    <row r="100" spans="2:22" ht="18" customHeight="1" x14ac:dyDescent="0.3">
      <c r="B100" s="289">
        <f t="shared" si="4"/>
        <v>1</v>
      </c>
      <c r="C100" s="288"/>
      <c r="D100" s="140">
        <f t="shared" si="5"/>
        <v>96</v>
      </c>
      <c r="E100" s="123" t="s">
        <v>2386</v>
      </c>
      <c r="F100" s="20"/>
      <c r="G100" s="70"/>
      <c r="H100" s="70"/>
      <c r="I100" s="70"/>
      <c r="J100" s="70"/>
      <c r="K100" s="229"/>
      <c r="L100" s="189">
        <f>IF(ISBLANK(E100),"",IF(OR(COUNTIF('벼리(게시일기준)'!$L:$AD,E100)&lt;=0,M100&lt;=0),COUNTIF('벼리(게시일기준)'!$L:$AD,E100),IF(M100&gt;0,COUNTIF('벼리(게시일기준)'!$L:$AD,E100)-M100)))</f>
        <v>1</v>
      </c>
      <c r="M100" s="34">
        <f>IF(ISBLANK(E100),"",COUNTIF('벼리(게시일기준)'!$AK:$AK,E100))</f>
        <v>0</v>
      </c>
      <c r="N100" s="196">
        <f t="shared" si="6"/>
        <v>1</v>
      </c>
      <c r="O100" s="186">
        <f t="shared" si="7"/>
        <v>91</v>
      </c>
      <c r="P100" s="20"/>
      <c r="Q100" s="5"/>
      <c r="R100" s="5"/>
      <c r="S100" s="34"/>
      <c r="T100" s="32" t="s">
        <v>2546</v>
      </c>
      <c r="U100" s="5"/>
      <c r="V100" s="6"/>
    </row>
    <row r="101" spans="2:22" ht="18" customHeight="1" x14ac:dyDescent="0.3">
      <c r="B101" s="289">
        <f t="shared" si="4"/>
        <v>1</v>
      </c>
      <c r="C101" s="288"/>
      <c r="D101" s="140">
        <f t="shared" si="5"/>
        <v>97</v>
      </c>
      <c r="E101" s="123" t="s">
        <v>48</v>
      </c>
      <c r="F101" s="20"/>
      <c r="G101" s="70"/>
      <c r="H101" s="70"/>
      <c r="I101" s="70"/>
      <c r="J101" s="70"/>
      <c r="K101" s="229"/>
      <c r="L101" s="189">
        <f>IF(ISBLANK(E101),"",IF(OR(COUNTIF('벼리(게시일기준)'!$L:$AD,E101)&lt;=0,M101&lt;=0),COUNTIF('벼리(게시일기준)'!$L:$AD,E101),IF(M101&gt;0,COUNTIF('벼리(게시일기준)'!$L:$AD,E101)-M101)))</f>
        <v>2</v>
      </c>
      <c r="M101" s="34">
        <f>IF(ISBLANK(E101),"",COUNTIF('벼리(게시일기준)'!$AK:$AK,E101))</f>
        <v>0</v>
      </c>
      <c r="N101" s="196">
        <f t="shared" si="6"/>
        <v>2</v>
      </c>
      <c r="O101" s="186">
        <f t="shared" si="7"/>
        <v>48</v>
      </c>
      <c r="P101" s="20"/>
      <c r="Q101" s="5"/>
      <c r="R101" s="5"/>
      <c r="S101" s="34"/>
      <c r="T101" s="32"/>
      <c r="U101" s="5"/>
      <c r="V101" s="6"/>
    </row>
    <row r="102" spans="2:22" ht="18" customHeight="1" x14ac:dyDescent="0.3">
      <c r="B102" s="289">
        <f t="shared" si="4"/>
        <v>1</v>
      </c>
      <c r="C102" s="288"/>
      <c r="D102" s="140">
        <f t="shared" si="5"/>
        <v>98</v>
      </c>
      <c r="E102" s="123" t="s">
        <v>192</v>
      </c>
      <c r="F102" s="20"/>
      <c r="G102" s="70"/>
      <c r="H102" s="70"/>
      <c r="I102" s="70"/>
      <c r="J102" s="70"/>
      <c r="K102" s="229"/>
      <c r="L102" s="189">
        <f>IF(ISBLANK(E102),"",IF(OR(COUNTIF('벼리(게시일기준)'!$L:$AD,E102)&lt;=0,M102&lt;=0),COUNTIF('벼리(게시일기준)'!$L:$AD,E102),IF(M102&gt;0,COUNTIF('벼리(게시일기준)'!$L:$AD,E102)-M102)))</f>
        <v>1</v>
      </c>
      <c r="M102" s="34">
        <f>IF(ISBLANK(E102),"",COUNTIF('벼리(게시일기준)'!$AK:$AK,E102))</f>
        <v>0</v>
      </c>
      <c r="N102" s="196">
        <f t="shared" si="6"/>
        <v>1</v>
      </c>
      <c r="O102" s="186">
        <f t="shared" si="7"/>
        <v>91</v>
      </c>
      <c r="P102" s="20"/>
      <c r="Q102" s="5"/>
      <c r="R102" s="5"/>
      <c r="S102" s="34"/>
      <c r="T102" s="32"/>
      <c r="U102" s="5"/>
      <c r="V102" s="6"/>
    </row>
    <row r="103" spans="2:22" ht="18" customHeight="1" x14ac:dyDescent="0.3">
      <c r="B103" s="289">
        <f t="shared" si="4"/>
        <v>1</v>
      </c>
      <c r="C103" s="288"/>
      <c r="D103" s="140">
        <f t="shared" si="5"/>
        <v>99</v>
      </c>
      <c r="E103" s="123" t="s">
        <v>2206</v>
      </c>
      <c r="F103" s="20"/>
      <c r="G103" s="70"/>
      <c r="H103" s="70"/>
      <c r="I103" s="70"/>
      <c r="J103" s="70"/>
      <c r="K103" s="229"/>
      <c r="L103" s="189">
        <f>IF(ISBLANK(E103),"",IF(OR(COUNTIF('벼리(게시일기준)'!$L:$AD,E103)&lt;=0,M103&lt;=0),COUNTIF('벼리(게시일기준)'!$L:$AD,E103),IF(M103&gt;0,COUNTIF('벼리(게시일기준)'!$L:$AD,E103)-M103)))</f>
        <v>1</v>
      </c>
      <c r="M103" s="34">
        <f>IF(ISBLANK(E103),"",COUNTIF('벼리(게시일기준)'!$AK:$AK,E103))</f>
        <v>0</v>
      </c>
      <c r="N103" s="196">
        <f t="shared" si="6"/>
        <v>1</v>
      </c>
      <c r="O103" s="186">
        <f t="shared" si="7"/>
        <v>91</v>
      </c>
      <c r="P103" s="20"/>
      <c r="Q103" s="5"/>
      <c r="R103" s="5"/>
      <c r="S103" s="34"/>
      <c r="T103" s="32"/>
      <c r="U103" s="5"/>
      <c r="V103" s="6"/>
    </row>
    <row r="104" spans="2:22" ht="18" customHeight="1" x14ac:dyDescent="0.3">
      <c r="B104" s="289">
        <f t="shared" si="4"/>
        <v>1</v>
      </c>
      <c r="C104" s="288"/>
      <c r="D104" s="140">
        <f t="shared" si="5"/>
        <v>100</v>
      </c>
      <c r="E104" s="123" t="s">
        <v>2207</v>
      </c>
      <c r="F104" s="20"/>
      <c r="G104" s="70"/>
      <c r="H104" s="70"/>
      <c r="I104" s="70"/>
      <c r="J104" s="70"/>
      <c r="K104" s="229"/>
      <c r="L104" s="189">
        <f>IF(ISBLANK(E104),"",IF(OR(COUNTIF('벼리(게시일기준)'!$L:$AD,E104)&lt;=0,M104&lt;=0),COUNTIF('벼리(게시일기준)'!$L:$AD,E104),IF(M104&gt;0,COUNTIF('벼리(게시일기준)'!$L:$AD,E104)-M104)))</f>
        <v>1</v>
      </c>
      <c r="M104" s="34">
        <f>IF(ISBLANK(E104),"",COUNTIF('벼리(게시일기준)'!$AK:$AK,E104))</f>
        <v>0</v>
      </c>
      <c r="N104" s="196">
        <f t="shared" si="6"/>
        <v>1</v>
      </c>
      <c r="O104" s="186">
        <f t="shared" si="7"/>
        <v>91</v>
      </c>
      <c r="P104" s="20"/>
      <c r="Q104" s="5"/>
      <c r="R104" s="5"/>
      <c r="S104" s="34"/>
      <c r="T104" s="32" t="s">
        <v>2532</v>
      </c>
      <c r="U104" s="5"/>
      <c r="V104" s="6"/>
    </row>
    <row r="105" spans="2:22" ht="18" customHeight="1" x14ac:dyDescent="0.3">
      <c r="B105" s="289">
        <f t="shared" si="4"/>
        <v>1</v>
      </c>
      <c r="C105" s="288"/>
      <c r="D105" s="140">
        <f t="shared" si="5"/>
        <v>101</v>
      </c>
      <c r="E105" s="123" t="s">
        <v>177</v>
      </c>
      <c r="F105" s="20"/>
      <c r="G105" s="70"/>
      <c r="H105" s="70"/>
      <c r="I105" s="70"/>
      <c r="J105" s="70"/>
      <c r="K105" s="229"/>
      <c r="L105" s="189">
        <f>IF(ISBLANK(E105),"",IF(OR(COUNTIF('벼리(게시일기준)'!$L:$AD,E105)&lt;=0,M105&lt;=0),COUNTIF('벼리(게시일기준)'!$L:$AD,E105),IF(M105&gt;0,COUNTIF('벼리(게시일기준)'!$L:$AD,E105)-M105)))</f>
        <v>1</v>
      </c>
      <c r="M105" s="34">
        <f>IF(ISBLANK(E105),"",COUNTIF('벼리(게시일기준)'!$AK:$AK,E105))</f>
        <v>0</v>
      </c>
      <c r="N105" s="196">
        <f t="shared" si="6"/>
        <v>1</v>
      </c>
      <c r="O105" s="186">
        <f t="shared" si="7"/>
        <v>91</v>
      </c>
      <c r="P105" s="20"/>
      <c r="Q105" s="5"/>
      <c r="R105" s="5"/>
      <c r="S105" s="34"/>
      <c r="T105" s="32" t="s">
        <v>2520</v>
      </c>
      <c r="U105" s="5"/>
      <c r="V105" s="6"/>
    </row>
    <row r="106" spans="2:22" ht="18" customHeight="1" x14ac:dyDescent="0.3">
      <c r="B106" s="289">
        <f t="shared" si="4"/>
        <v>1</v>
      </c>
      <c r="C106" s="288"/>
      <c r="D106" s="140">
        <f t="shared" si="5"/>
        <v>102</v>
      </c>
      <c r="E106" s="123" t="s">
        <v>2146</v>
      </c>
      <c r="F106" s="20"/>
      <c r="G106" s="70"/>
      <c r="H106" s="70"/>
      <c r="I106" s="70"/>
      <c r="J106" s="70"/>
      <c r="K106" s="229"/>
      <c r="L106" s="189">
        <f>IF(ISBLANK(E106),"",IF(OR(COUNTIF('벼리(게시일기준)'!$L:$AD,E106)&lt;=0,M106&lt;=0),COUNTIF('벼리(게시일기준)'!$L:$AD,E106),IF(M106&gt;0,COUNTIF('벼리(게시일기준)'!$L:$AD,E106)-M106)))</f>
        <v>5</v>
      </c>
      <c r="M106" s="34">
        <f>IF(ISBLANK(E106),"",COUNTIF('벼리(게시일기준)'!$AK:$AK,E106))</f>
        <v>0</v>
      </c>
      <c r="N106" s="196">
        <f t="shared" si="6"/>
        <v>5</v>
      </c>
      <c r="O106" s="186">
        <f t="shared" si="7"/>
        <v>13</v>
      </c>
      <c r="P106" s="20"/>
      <c r="Q106" s="5"/>
      <c r="R106" s="5"/>
      <c r="S106" s="34"/>
      <c r="T106" s="32"/>
      <c r="U106" s="5"/>
      <c r="V106" s="6"/>
    </row>
    <row r="107" spans="2:22" ht="18" customHeight="1" x14ac:dyDescent="0.3">
      <c r="B107" s="289">
        <f t="shared" si="4"/>
        <v>1</v>
      </c>
      <c r="C107" s="288"/>
      <c r="D107" s="140">
        <f t="shared" si="5"/>
        <v>103</v>
      </c>
      <c r="E107" s="123" t="s">
        <v>2357</v>
      </c>
      <c r="F107" s="20"/>
      <c r="G107" s="70"/>
      <c r="H107" s="70"/>
      <c r="I107" s="70"/>
      <c r="J107" s="70"/>
      <c r="K107" s="229"/>
      <c r="L107" s="189">
        <f>IF(ISBLANK(E107),"",IF(OR(COUNTIF('벼리(게시일기준)'!$L:$AD,E107)&lt;=0,M107&lt;=0),COUNTIF('벼리(게시일기준)'!$L:$AD,E107),IF(M107&gt;0,COUNTIF('벼리(게시일기준)'!$L:$AD,E107)-M107)))</f>
        <v>1</v>
      </c>
      <c r="M107" s="34">
        <f>IF(ISBLANK(E107),"",COUNTIF('벼리(게시일기준)'!$AK:$AK,E107))</f>
        <v>0</v>
      </c>
      <c r="N107" s="196">
        <f t="shared" si="6"/>
        <v>1</v>
      </c>
      <c r="O107" s="186">
        <f t="shared" si="7"/>
        <v>91</v>
      </c>
      <c r="P107" s="20"/>
      <c r="Q107" s="5"/>
      <c r="R107" s="5"/>
      <c r="S107" s="34"/>
      <c r="T107" s="32"/>
      <c r="U107" s="5"/>
      <c r="V107" s="6"/>
    </row>
    <row r="108" spans="2:22" ht="18" customHeight="1" x14ac:dyDescent="0.3">
      <c r="B108" s="289">
        <f t="shared" si="4"/>
        <v>1</v>
      </c>
      <c r="C108" s="288"/>
      <c r="D108" s="140">
        <f t="shared" si="5"/>
        <v>104</v>
      </c>
      <c r="E108" s="123" t="s">
        <v>2208</v>
      </c>
      <c r="F108" s="20"/>
      <c r="G108" s="70"/>
      <c r="H108" s="70"/>
      <c r="I108" s="70"/>
      <c r="J108" s="70"/>
      <c r="K108" s="229"/>
      <c r="L108" s="189">
        <f>IF(ISBLANK(E108),"",IF(OR(COUNTIF('벼리(게시일기준)'!$L:$AD,E108)&lt;=0,M108&lt;=0),COUNTIF('벼리(게시일기준)'!$L:$AD,E108),IF(M108&gt;0,COUNTIF('벼리(게시일기준)'!$L:$AD,E108)-M108)))</f>
        <v>5</v>
      </c>
      <c r="M108" s="34">
        <f>IF(ISBLANK(E108),"",COUNTIF('벼리(게시일기준)'!$AK:$AK,E108))</f>
        <v>0</v>
      </c>
      <c r="N108" s="196">
        <f t="shared" si="6"/>
        <v>5</v>
      </c>
      <c r="O108" s="186">
        <f t="shared" si="7"/>
        <v>13</v>
      </c>
      <c r="P108" s="20"/>
      <c r="Q108" s="5"/>
      <c r="R108" s="5"/>
      <c r="S108" s="34"/>
      <c r="T108" s="32" t="s">
        <v>2684</v>
      </c>
      <c r="U108" s="5"/>
      <c r="V108" s="6"/>
    </row>
    <row r="109" spans="2:22" ht="18" customHeight="1" x14ac:dyDescent="0.3">
      <c r="B109" s="289">
        <f t="shared" si="4"/>
        <v>1</v>
      </c>
      <c r="C109" s="288"/>
      <c r="D109" s="140">
        <f t="shared" si="5"/>
        <v>105</v>
      </c>
      <c r="E109" s="123" t="s">
        <v>2665</v>
      </c>
      <c r="F109" s="20"/>
      <c r="G109" s="70"/>
      <c r="H109" s="70"/>
      <c r="I109" s="70"/>
      <c r="J109" s="70"/>
      <c r="K109" s="229"/>
      <c r="L109" s="189">
        <f>IF(ISBLANK(E109),"",IF(OR(COUNTIF('벼리(게시일기준)'!$L:$AD,E109)&lt;=0,M109&lt;=0),COUNTIF('벼리(게시일기준)'!$L:$AD,E109),IF(M109&gt;0,COUNTIF('벼리(게시일기준)'!$L:$AD,E109)-M109)))</f>
        <v>1</v>
      </c>
      <c r="M109" s="34">
        <f>IF(ISBLANK(E109),"",COUNTIF('벼리(게시일기준)'!$AK:$AK,E109))</f>
        <v>0</v>
      </c>
      <c r="N109" s="196">
        <f t="shared" si="6"/>
        <v>1</v>
      </c>
      <c r="O109" s="186">
        <f t="shared" si="7"/>
        <v>91</v>
      </c>
      <c r="P109" s="20"/>
      <c r="Q109" s="5"/>
      <c r="R109" s="5"/>
      <c r="S109" s="34"/>
      <c r="T109" s="32"/>
      <c r="U109" s="5"/>
      <c r="V109" s="6"/>
    </row>
    <row r="110" spans="2:22" ht="18" customHeight="1" x14ac:dyDescent="0.3">
      <c r="B110" s="289">
        <f t="shared" si="4"/>
        <v>1</v>
      </c>
      <c r="C110" s="288"/>
      <c r="D110" s="140">
        <f t="shared" si="5"/>
        <v>106</v>
      </c>
      <c r="E110" s="123" t="s">
        <v>2209</v>
      </c>
      <c r="F110" s="20"/>
      <c r="G110" s="70"/>
      <c r="H110" s="70"/>
      <c r="I110" s="70"/>
      <c r="J110" s="70"/>
      <c r="K110" s="229"/>
      <c r="L110" s="189">
        <f>IF(ISBLANK(E110),"",IF(OR(COUNTIF('벼리(게시일기준)'!$L:$AD,E110)&lt;=0,M110&lt;=0),COUNTIF('벼리(게시일기준)'!$L:$AD,E110),IF(M110&gt;0,COUNTIF('벼리(게시일기준)'!$L:$AD,E110)-M110)))</f>
        <v>1</v>
      </c>
      <c r="M110" s="34">
        <f>IF(ISBLANK(E110),"",COUNTIF('벼리(게시일기준)'!$AK:$AK,E110))</f>
        <v>0</v>
      </c>
      <c r="N110" s="196">
        <f t="shared" si="6"/>
        <v>1</v>
      </c>
      <c r="O110" s="186">
        <f t="shared" si="7"/>
        <v>91</v>
      </c>
      <c r="P110" s="20"/>
      <c r="Q110" s="5"/>
      <c r="R110" s="5"/>
      <c r="S110" s="34"/>
      <c r="T110" s="32"/>
      <c r="U110" s="5"/>
      <c r="V110" s="6"/>
    </row>
    <row r="111" spans="2:22" ht="18" customHeight="1" x14ac:dyDescent="0.3">
      <c r="B111" s="289">
        <f t="shared" si="4"/>
        <v>1</v>
      </c>
      <c r="C111" s="288"/>
      <c r="D111" s="140">
        <f t="shared" si="5"/>
        <v>107</v>
      </c>
      <c r="E111" s="123" t="s">
        <v>2210</v>
      </c>
      <c r="F111" s="20"/>
      <c r="G111" s="70"/>
      <c r="H111" s="70"/>
      <c r="I111" s="70"/>
      <c r="J111" s="70"/>
      <c r="K111" s="229"/>
      <c r="L111" s="189">
        <f>IF(ISBLANK(E111),"",IF(OR(COUNTIF('벼리(게시일기준)'!$L:$AD,E111)&lt;=0,M111&lt;=0),COUNTIF('벼리(게시일기준)'!$L:$AD,E111),IF(M111&gt;0,COUNTIF('벼리(게시일기준)'!$L:$AD,E111)-M111)))</f>
        <v>2</v>
      </c>
      <c r="M111" s="34">
        <f>IF(ISBLANK(E111),"",COUNTIF('벼리(게시일기준)'!$AK:$AK,E111))</f>
        <v>0</v>
      </c>
      <c r="N111" s="196">
        <f t="shared" si="6"/>
        <v>2</v>
      </c>
      <c r="O111" s="186">
        <f t="shared" si="7"/>
        <v>48</v>
      </c>
      <c r="P111" s="20"/>
      <c r="Q111" s="5"/>
      <c r="R111" s="5"/>
      <c r="S111" s="34"/>
      <c r="T111" s="32"/>
      <c r="U111" s="5"/>
      <c r="V111" s="6"/>
    </row>
    <row r="112" spans="2:22" ht="18" customHeight="1" x14ac:dyDescent="0.3">
      <c r="B112" s="289">
        <f t="shared" si="4"/>
        <v>1</v>
      </c>
      <c r="C112" s="288"/>
      <c r="D112" s="140">
        <f t="shared" si="5"/>
        <v>108</v>
      </c>
      <c r="E112" s="123" t="s">
        <v>2211</v>
      </c>
      <c r="F112" s="20"/>
      <c r="G112" s="70"/>
      <c r="H112" s="70"/>
      <c r="I112" s="70"/>
      <c r="J112" s="70"/>
      <c r="K112" s="229"/>
      <c r="L112" s="189">
        <f>IF(ISBLANK(E112),"",IF(OR(COUNTIF('벼리(게시일기준)'!$L:$AD,E112)&lt;=0,M112&lt;=0),COUNTIF('벼리(게시일기준)'!$L:$AD,E112),IF(M112&gt;0,COUNTIF('벼리(게시일기준)'!$L:$AD,E112)-M112)))</f>
        <v>1</v>
      </c>
      <c r="M112" s="34">
        <f>IF(ISBLANK(E112),"",COUNTIF('벼리(게시일기준)'!$AK:$AK,E112))</f>
        <v>0</v>
      </c>
      <c r="N112" s="196">
        <f t="shared" si="6"/>
        <v>1</v>
      </c>
      <c r="O112" s="186">
        <f t="shared" si="7"/>
        <v>91</v>
      </c>
      <c r="P112" s="20"/>
      <c r="Q112" s="5"/>
      <c r="R112" s="5"/>
      <c r="S112" s="34"/>
      <c r="T112" s="32"/>
      <c r="U112" s="5"/>
      <c r="V112" s="6"/>
    </row>
    <row r="113" spans="2:22" ht="18" customHeight="1" x14ac:dyDescent="0.3">
      <c r="B113" s="289">
        <f t="shared" si="4"/>
        <v>1</v>
      </c>
      <c r="C113" s="288"/>
      <c r="D113" s="140">
        <f t="shared" si="5"/>
        <v>109</v>
      </c>
      <c r="E113" s="123" t="s">
        <v>2212</v>
      </c>
      <c r="F113" s="20"/>
      <c r="G113" s="70"/>
      <c r="H113" s="70"/>
      <c r="I113" s="70"/>
      <c r="J113" s="70"/>
      <c r="K113" s="229"/>
      <c r="L113" s="189">
        <f>IF(ISBLANK(E113),"",IF(OR(COUNTIF('벼리(게시일기준)'!$L:$AD,E113)&lt;=0,M113&lt;=0),COUNTIF('벼리(게시일기준)'!$L:$AD,E113),IF(M113&gt;0,COUNTIF('벼리(게시일기준)'!$L:$AD,E113)-M113)))</f>
        <v>1</v>
      </c>
      <c r="M113" s="34">
        <f>IF(ISBLANK(E113),"",COUNTIF('벼리(게시일기준)'!$AK:$AK,E113))</f>
        <v>0</v>
      </c>
      <c r="N113" s="196">
        <f t="shared" si="6"/>
        <v>1</v>
      </c>
      <c r="O113" s="186">
        <f t="shared" si="7"/>
        <v>91</v>
      </c>
      <c r="P113" s="20"/>
      <c r="Q113" s="5"/>
      <c r="R113" s="5"/>
      <c r="S113" s="34"/>
      <c r="T113" s="32"/>
      <c r="U113" s="5"/>
      <c r="V113" s="6"/>
    </row>
    <row r="114" spans="2:22" ht="18" customHeight="1" x14ac:dyDescent="0.3">
      <c r="B114" s="289">
        <f t="shared" si="4"/>
        <v>1</v>
      </c>
      <c r="C114" s="288"/>
      <c r="D114" s="140">
        <f t="shared" si="5"/>
        <v>110</v>
      </c>
      <c r="E114" s="123" t="s">
        <v>2213</v>
      </c>
      <c r="F114" s="20"/>
      <c r="G114" s="70"/>
      <c r="H114" s="70"/>
      <c r="I114" s="70"/>
      <c r="J114" s="70"/>
      <c r="K114" s="229"/>
      <c r="L114" s="189">
        <f>IF(ISBLANK(E114),"",IF(OR(COUNTIF('벼리(게시일기준)'!$L:$AD,E114)&lt;=0,M114&lt;=0),COUNTIF('벼리(게시일기준)'!$L:$AD,E114),IF(M114&gt;0,COUNTIF('벼리(게시일기준)'!$L:$AD,E114)-M114)))</f>
        <v>3</v>
      </c>
      <c r="M114" s="34">
        <f>IF(ISBLANK(E114),"",COUNTIF('벼리(게시일기준)'!$AK:$AK,E114))</f>
        <v>0</v>
      </c>
      <c r="N114" s="196">
        <f t="shared" si="6"/>
        <v>3</v>
      </c>
      <c r="O114" s="186">
        <f t="shared" si="7"/>
        <v>28</v>
      </c>
      <c r="P114" s="20"/>
      <c r="Q114" s="5"/>
      <c r="R114" s="5"/>
      <c r="S114" s="34"/>
      <c r="T114" s="32"/>
      <c r="U114" s="5"/>
      <c r="V114" s="6"/>
    </row>
    <row r="115" spans="2:22" ht="18" customHeight="1" x14ac:dyDescent="0.3">
      <c r="B115" s="289">
        <f t="shared" si="4"/>
        <v>1</v>
      </c>
      <c r="C115" s="288"/>
      <c r="D115" s="140">
        <f t="shared" si="5"/>
        <v>111</v>
      </c>
      <c r="E115" s="123" t="s">
        <v>2214</v>
      </c>
      <c r="F115" s="20"/>
      <c r="G115" s="70"/>
      <c r="H115" s="70"/>
      <c r="I115" s="70"/>
      <c r="J115" s="70"/>
      <c r="K115" s="229"/>
      <c r="L115" s="189">
        <f>IF(ISBLANK(E115),"",IF(OR(COUNTIF('벼리(게시일기준)'!$L:$AD,E115)&lt;=0,M115&lt;=0),COUNTIF('벼리(게시일기준)'!$L:$AD,E115),IF(M115&gt;0,COUNTIF('벼리(게시일기준)'!$L:$AD,E115)-M115)))</f>
        <v>1</v>
      </c>
      <c r="M115" s="34">
        <f>IF(ISBLANK(E115),"",COUNTIF('벼리(게시일기준)'!$AK:$AK,E115))</f>
        <v>0</v>
      </c>
      <c r="N115" s="196">
        <f t="shared" si="6"/>
        <v>1</v>
      </c>
      <c r="O115" s="186">
        <f t="shared" si="7"/>
        <v>91</v>
      </c>
      <c r="P115" s="20"/>
      <c r="Q115" s="5"/>
      <c r="R115" s="5"/>
      <c r="S115" s="34"/>
      <c r="T115" s="32"/>
      <c r="U115" s="5"/>
      <c r="V115" s="6"/>
    </row>
    <row r="116" spans="2:22" ht="18" customHeight="1" x14ac:dyDescent="0.3">
      <c r="B116" s="289">
        <f t="shared" si="4"/>
        <v>1</v>
      </c>
      <c r="C116" s="288"/>
      <c r="D116" s="140">
        <f t="shared" si="5"/>
        <v>112</v>
      </c>
      <c r="E116" s="123" t="s">
        <v>2598</v>
      </c>
      <c r="F116" s="20"/>
      <c r="G116" s="70"/>
      <c r="H116" s="70"/>
      <c r="I116" s="70"/>
      <c r="J116" s="70"/>
      <c r="K116" s="229"/>
      <c r="L116" s="189">
        <f>IF(ISBLANK(E116),"",IF(OR(COUNTIF('벼리(게시일기준)'!$L:$AD,E116)&lt;=0,M116&lt;=0),COUNTIF('벼리(게시일기준)'!$L:$AD,E116),IF(M116&gt;0,COUNTIF('벼리(게시일기준)'!$L:$AD,E116)-M116)))</f>
        <v>1</v>
      </c>
      <c r="M116" s="34">
        <f>IF(ISBLANK(E116),"",COUNTIF('벼리(게시일기준)'!$AK:$AK,E116))</f>
        <v>0</v>
      </c>
      <c r="N116" s="196">
        <f t="shared" si="6"/>
        <v>1</v>
      </c>
      <c r="O116" s="186">
        <f t="shared" si="7"/>
        <v>91</v>
      </c>
      <c r="P116" s="20"/>
      <c r="Q116" s="5"/>
      <c r="R116" s="5"/>
      <c r="S116" s="34"/>
      <c r="T116" s="32"/>
      <c r="U116" s="5"/>
      <c r="V116" s="6"/>
    </row>
    <row r="117" spans="2:22" ht="18" customHeight="1" x14ac:dyDescent="0.3">
      <c r="B117" s="289">
        <f t="shared" si="4"/>
        <v>1</v>
      </c>
      <c r="C117" s="288"/>
      <c r="D117" s="140">
        <f t="shared" si="5"/>
        <v>113</v>
      </c>
      <c r="E117" s="123" t="s">
        <v>148</v>
      </c>
      <c r="F117" s="20"/>
      <c r="G117" s="70"/>
      <c r="H117" s="70"/>
      <c r="I117" s="70"/>
      <c r="J117" s="70"/>
      <c r="K117" s="229"/>
      <c r="L117" s="189">
        <f>IF(ISBLANK(E117),"",IF(OR(COUNTIF('벼리(게시일기준)'!$L:$AD,E117)&lt;=0,M117&lt;=0),COUNTIF('벼리(게시일기준)'!$L:$AD,E117),IF(M117&gt;0,COUNTIF('벼리(게시일기준)'!$L:$AD,E117)-M117)))</f>
        <v>5</v>
      </c>
      <c r="M117" s="34">
        <f>IF(ISBLANK(E117),"",COUNTIF('벼리(게시일기준)'!$AK:$AK,E117))</f>
        <v>0</v>
      </c>
      <c r="N117" s="196">
        <f t="shared" si="6"/>
        <v>5</v>
      </c>
      <c r="O117" s="186">
        <f t="shared" si="7"/>
        <v>13</v>
      </c>
      <c r="P117" s="20"/>
      <c r="Q117" s="5"/>
      <c r="R117" s="5"/>
      <c r="S117" s="34"/>
      <c r="T117" s="32" t="s">
        <v>2519</v>
      </c>
      <c r="U117" s="5" t="s">
        <v>2539</v>
      </c>
      <c r="V117" s="6" t="s">
        <v>2540</v>
      </c>
    </row>
    <row r="118" spans="2:22" ht="18" customHeight="1" x14ac:dyDescent="0.3">
      <c r="B118" s="289">
        <f t="shared" si="4"/>
        <v>1</v>
      </c>
      <c r="C118" s="288"/>
      <c r="D118" s="140">
        <f t="shared" si="5"/>
        <v>114</v>
      </c>
      <c r="E118" s="123" t="s">
        <v>2215</v>
      </c>
      <c r="F118" s="20"/>
      <c r="G118" s="70"/>
      <c r="H118" s="70"/>
      <c r="I118" s="70"/>
      <c r="J118" s="70"/>
      <c r="K118" s="229"/>
      <c r="L118" s="189">
        <f>IF(ISBLANK(E118),"",IF(OR(COUNTIF('벼리(게시일기준)'!$L:$AD,E118)&lt;=0,M118&lt;=0),COUNTIF('벼리(게시일기준)'!$L:$AD,E118),IF(M118&gt;0,COUNTIF('벼리(게시일기준)'!$L:$AD,E118)-M118)))</f>
        <v>1</v>
      </c>
      <c r="M118" s="34">
        <f>IF(ISBLANK(E118),"",COUNTIF('벼리(게시일기준)'!$AK:$AK,E118))</f>
        <v>0</v>
      </c>
      <c r="N118" s="196">
        <f t="shared" si="6"/>
        <v>1</v>
      </c>
      <c r="O118" s="186">
        <f t="shared" si="7"/>
        <v>91</v>
      </c>
      <c r="P118" s="20"/>
      <c r="Q118" s="5"/>
      <c r="R118" s="5"/>
      <c r="S118" s="34"/>
      <c r="T118" s="32"/>
      <c r="U118" s="5"/>
      <c r="V118" s="6"/>
    </row>
    <row r="119" spans="2:22" ht="18" customHeight="1" x14ac:dyDescent="0.3">
      <c r="B119" s="289">
        <f t="shared" si="4"/>
        <v>1</v>
      </c>
      <c r="C119" s="288"/>
      <c r="D119" s="140">
        <f t="shared" si="5"/>
        <v>115</v>
      </c>
      <c r="E119" s="123" t="s">
        <v>2216</v>
      </c>
      <c r="F119" s="20"/>
      <c r="G119" s="70"/>
      <c r="H119" s="70"/>
      <c r="I119" s="70"/>
      <c r="J119" s="70"/>
      <c r="K119" s="229"/>
      <c r="L119" s="189">
        <f>IF(ISBLANK(E119),"",IF(OR(COUNTIF('벼리(게시일기준)'!$L:$AD,E119)&lt;=0,M119&lt;=0),COUNTIF('벼리(게시일기준)'!$L:$AD,E119),IF(M119&gt;0,COUNTIF('벼리(게시일기준)'!$L:$AD,E119)-M119)))</f>
        <v>1</v>
      </c>
      <c r="M119" s="34">
        <f>IF(ISBLANK(E119),"",COUNTIF('벼리(게시일기준)'!$AK:$AK,E119))</f>
        <v>0</v>
      </c>
      <c r="N119" s="196">
        <f t="shared" si="6"/>
        <v>1</v>
      </c>
      <c r="O119" s="186">
        <f t="shared" si="7"/>
        <v>91</v>
      </c>
      <c r="P119" s="20"/>
      <c r="Q119" s="5"/>
      <c r="R119" s="5"/>
      <c r="S119" s="34"/>
      <c r="T119" s="32"/>
      <c r="U119" s="5"/>
      <c r="V119" s="6"/>
    </row>
    <row r="120" spans="2:22" ht="18" customHeight="1" x14ac:dyDescent="0.3">
      <c r="B120" s="289">
        <f t="shared" si="4"/>
        <v>1</v>
      </c>
      <c r="C120" s="288"/>
      <c r="D120" s="140">
        <f t="shared" si="5"/>
        <v>116</v>
      </c>
      <c r="E120" s="123" t="s">
        <v>2219</v>
      </c>
      <c r="F120" s="20"/>
      <c r="G120" s="70"/>
      <c r="H120" s="70"/>
      <c r="I120" s="70"/>
      <c r="J120" s="70"/>
      <c r="K120" s="229"/>
      <c r="L120" s="189">
        <f>IF(ISBLANK(E120),"",IF(OR(COUNTIF('벼리(게시일기준)'!$L:$AD,E120)&lt;=0,M120&lt;=0),COUNTIF('벼리(게시일기준)'!$L:$AD,E120),IF(M120&gt;0,COUNTIF('벼리(게시일기준)'!$L:$AD,E120)-M120)))</f>
        <v>1</v>
      </c>
      <c r="M120" s="34">
        <f>IF(ISBLANK(E120),"",COUNTIF('벼리(게시일기준)'!$AK:$AK,E120))</f>
        <v>0</v>
      </c>
      <c r="N120" s="196">
        <f t="shared" si="6"/>
        <v>1</v>
      </c>
      <c r="O120" s="186">
        <f t="shared" si="7"/>
        <v>91</v>
      </c>
      <c r="P120" s="20"/>
      <c r="Q120" s="5"/>
      <c r="R120" s="5"/>
      <c r="S120" s="34"/>
      <c r="T120" s="32" t="s">
        <v>2535</v>
      </c>
      <c r="U120" s="5"/>
      <c r="V120" s="6"/>
    </row>
    <row r="121" spans="2:22" ht="18" customHeight="1" x14ac:dyDescent="0.3">
      <c r="B121" s="289">
        <f t="shared" si="4"/>
        <v>1</v>
      </c>
      <c r="C121" s="288"/>
      <c r="D121" s="140">
        <f t="shared" si="5"/>
        <v>117</v>
      </c>
      <c r="E121" s="123" t="s">
        <v>176</v>
      </c>
      <c r="F121" s="20"/>
      <c r="G121" s="70"/>
      <c r="H121" s="70"/>
      <c r="I121" s="70"/>
      <c r="J121" s="70"/>
      <c r="K121" s="229"/>
      <c r="L121" s="189">
        <f>IF(ISBLANK(E121),"",IF(OR(COUNTIF('벼리(게시일기준)'!$L:$AD,E121)&lt;=0,M121&lt;=0),COUNTIF('벼리(게시일기준)'!$L:$AD,E121),IF(M121&gt;0,COUNTIF('벼리(게시일기준)'!$L:$AD,E121)-M121)))</f>
        <v>1</v>
      </c>
      <c r="M121" s="34">
        <f>IF(ISBLANK(E121),"",COUNTIF('벼리(게시일기준)'!$AK:$AK,E121))</f>
        <v>0</v>
      </c>
      <c r="N121" s="196">
        <f t="shared" si="6"/>
        <v>1</v>
      </c>
      <c r="O121" s="186">
        <f t="shared" si="7"/>
        <v>91</v>
      </c>
      <c r="P121" s="20"/>
      <c r="Q121" s="5"/>
      <c r="R121" s="5"/>
      <c r="S121" s="34"/>
      <c r="T121" s="32" t="s">
        <v>2520</v>
      </c>
      <c r="U121" s="5"/>
      <c r="V121" s="6"/>
    </row>
    <row r="122" spans="2:22" ht="18" customHeight="1" x14ac:dyDescent="0.3">
      <c r="B122" s="289">
        <f t="shared" si="4"/>
        <v>1</v>
      </c>
      <c r="C122" s="288"/>
      <c r="D122" s="140">
        <f t="shared" si="5"/>
        <v>118</v>
      </c>
      <c r="E122" s="123" t="s">
        <v>46</v>
      </c>
      <c r="F122" s="20"/>
      <c r="G122" s="70"/>
      <c r="H122" s="70"/>
      <c r="I122" s="70"/>
      <c r="J122" s="70"/>
      <c r="K122" s="229"/>
      <c r="L122" s="189">
        <f>IF(ISBLANK(E122),"",IF(OR(COUNTIF('벼리(게시일기준)'!$L:$AD,E122)&lt;=0,M122&lt;=0),COUNTIF('벼리(게시일기준)'!$L:$AD,E122),IF(M122&gt;0,COUNTIF('벼리(게시일기준)'!$L:$AD,E122)-M122)))</f>
        <v>1</v>
      </c>
      <c r="M122" s="34">
        <f>IF(ISBLANK(E122),"",COUNTIF('벼리(게시일기준)'!$AK:$AK,E122))</f>
        <v>0</v>
      </c>
      <c r="N122" s="196">
        <f t="shared" si="6"/>
        <v>1</v>
      </c>
      <c r="O122" s="186">
        <f t="shared" si="7"/>
        <v>91</v>
      </c>
      <c r="P122" s="20"/>
      <c r="Q122" s="5"/>
      <c r="R122" s="5"/>
      <c r="S122" s="34"/>
      <c r="T122" s="32"/>
      <c r="U122" s="5"/>
      <c r="V122" s="6"/>
    </row>
    <row r="123" spans="2:22" ht="18" customHeight="1" x14ac:dyDescent="0.3">
      <c r="B123" s="289">
        <f t="shared" si="4"/>
        <v>1</v>
      </c>
      <c r="C123" s="288"/>
      <c r="D123" s="140">
        <f t="shared" si="5"/>
        <v>119</v>
      </c>
      <c r="E123" s="123" t="s">
        <v>2601</v>
      </c>
      <c r="F123" s="20"/>
      <c r="G123" s="70"/>
      <c r="H123" s="70"/>
      <c r="I123" s="70"/>
      <c r="J123" s="70"/>
      <c r="K123" s="229"/>
      <c r="L123" s="189">
        <f>IF(ISBLANK(E123),"",IF(OR(COUNTIF('벼리(게시일기준)'!$L:$AD,E123)&lt;=0,M123&lt;=0),COUNTIF('벼리(게시일기준)'!$L:$AD,E123),IF(M123&gt;0,COUNTIF('벼리(게시일기준)'!$L:$AD,E123)-M123)))</f>
        <v>0</v>
      </c>
      <c r="M123" s="34">
        <f>IF(ISBLANK(E123),"",COUNTIF('벼리(게시일기준)'!$AK:$AK,E123))</f>
        <v>1</v>
      </c>
      <c r="N123" s="196">
        <f t="shared" si="6"/>
        <v>1</v>
      </c>
      <c r="O123" s="186">
        <f t="shared" si="7"/>
        <v>91</v>
      </c>
      <c r="P123" s="20"/>
      <c r="Q123" s="5"/>
      <c r="R123" s="5"/>
      <c r="S123" s="34"/>
      <c r="T123" s="32"/>
      <c r="U123" s="5"/>
      <c r="V123" s="6"/>
    </row>
    <row r="124" spans="2:22" ht="18" customHeight="1" x14ac:dyDescent="0.3">
      <c r="B124" s="289">
        <f t="shared" si="4"/>
        <v>1</v>
      </c>
      <c r="C124" s="288"/>
      <c r="D124" s="140">
        <f t="shared" si="5"/>
        <v>120</v>
      </c>
      <c r="E124" s="123" t="s">
        <v>2824</v>
      </c>
      <c r="F124" s="20"/>
      <c r="G124" s="70"/>
      <c r="H124" s="70"/>
      <c r="I124" s="70"/>
      <c r="J124" s="70"/>
      <c r="K124" s="229"/>
      <c r="L124" s="189">
        <f>IF(ISBLANK(E124),"",IF(OR(COUNTIF('벼리(게시일기준)'!$L:$AD,E124)&lt;=0,M124&lt;=0),COUNTIF('벼리(게시일기준)'!$L:$AD,E124),IF(M124&gt;0,COUNTIF('벼리(게시일기준)'!$L:$AD,E124)-M124)))</f>
        <v>0</v>
      </c>
      <c r="M124" s="34">
        <f>IF(ISBLANK(E124),"",COUNTIF('벼리(게시일기준)'!$AK:$AK,E124))</f>
        <v>1</v>
      </c>
      <c r="N124" s="196">
        <f t="shared" si="6"/>
        <v>1</v>
      </c>
      <c r="O124" s="186">
        <f t="shared" si="7"/>
        <v>91</v>
      </c>
      <c r="P124" s="20"/>
      <c r="Q124" s="5"/>
      <c r="R124" s="5"/>
      <c r="S124" s="34"/>
      <c r="T124" s="32"/>
      <c r="U124" s="5"/>
      <c r="V124" s="6"/>
    </row>
    <row r="125" spans="2:22" ht="18" customHeight="1" x14ac:dyDescent="0.3">
      <c r="B125" s="289">
        <f t="shared" si="4"/>
        <v>1</v>
      </c>
      <c r="C125" s="288"/>
      <c r="D125" s="140">
        <f t="shared" si="5"/>
        <v>121</v>
      </c>
      <c r="E125" s="123" t="s">
        <v>2220</v>
      </c>
      <c r="F125" s="20"/>
      <c r="G125" s="70"/>
      <c r="H125" s="70"/>
      <c r="I125" s="70"/>
      <c r="J125" s="70"/>
      <c r="K125" s="229"/>
      <c r="L125" s="189">
        <f>IF(ISBLANK(E125),"",IF(OR(COUNTIF('벼리(게시일기준)'!$L:$AD,E125)&lt;=0,M125&lt;=0),COUNTIF('벼리(게시일기준)'!$L:$AD,E125),IF(M125&gt;0,COUNTIF('벼리(게시일기준)'!$L:$AD,E125)-M125)))</f>
        <v>1</v>
      </c>
      <c r="M125" s="34">
        <f>IF(ISBLANK(E125),"",COUNTIF('벼리(게시일기준)'!$AK:$AK,E125))</f>
        <v>0</v>
      </c>
      <c r="N125" s="196">
        <f t="shared" si="6"/>
        <v>1</v>
      </c>
      <c r="O125" s="186">
        <f t="shared" si="7"/>
        <v>91</v>
      </c>
      <c r="P125" s="20"/>
      <c r="Q125" s="5"/>
      <c r="R125" s="5"/>
      <c r="S125" s="34"/>
      <c r="T125" s="32"/>
      <c r="U125" s="5"/>
      <c r="V125" s="6"/>
    </row>
    <row r="126" spans="2:22" s="209" customFormat="1" ht="18" customHeight="1" x14ac:dyDescent="0.3">
      <c r="B126" s="290">
        <f t="shared" si="4"/>
        <v>1</v>
      </c>
      <c r="C126" s="291" t="s">
        <v>2995</v>
      </c>
      <c r="D126" s="198">
        <f t="shared" si="5"/>
        <v>122</v>
      </c>
      <c r="E126" s="199" t="s">
        <v>2936</v>
      </c>
      <c r="F126" s="200" t="s">
        <v>2955</v>
      </c>
      <c r="G126" s="201"/>
      <c r="H126" s="201"/>
      <c r="I126" s="201"/>
      <c r="J126" s="201" t="s">
        <v>2956</v>
      </c>
      <c r="K126" s="231"/>
      <c r="L126" s="202">
        <f>IF(ISBLANK(E126),"",IF(OR(COUNTIF('벼리(게시일기준)'!$L:$AD,E126)&lt;=0,M126&lt;=0),COUNTIF('벼리(게시일기준)'!$L:$AD,E126),IF(M126&gt;0,COUNTIF('벼리(게시일기준)'!$L:$AD,E126)-M126)))</f>
        <v>0</v>
      </c>
      <c r="M126" s="203">
        <f>IF(ISBLANK(E126),"",COUNTIF('벼리(게시일기준)'!$AK:$AK,E126))</f>
        <v>1</v>
      </c>
      <c r="N126" s="204">
        <f t="shared" si="6"/>
        <v>1</v>
      </c>
      <c r="O126" s="205">
        <f t="shared" si="7"/>
        <v>91</v>
      </c>
      <c r="P126" s="200"/>
      <c r="Q126" s="206"/>
      <c r="R126" s="206"/>
      <c r="S126" s="203"/>
      <c r="T126" s="207"/>
      <c r="U126" s="206"/>
      <c r="V126" s="208"/>
    </row>
    <row r="127" spans="2:22" ht="18" customHeight="1" x14ac:dyDescent="0.3">
      <c r="B127" s="289">
        <f t="shared" si="4"/>
        <v>1</v>
      </c>
      <c r="C127" s="288"/>
      <c r="D127" s="140">
        <f t="shared" si="5"/>
        <v>123</v>
      </c>
      <c r="E127" s="123" t="s">
        <v>2221</v>
      </c>
      <c r="F127" s="20"/>
      <c r="G127" s="70"/>
      <c r="H127" s="70"/>
      <c r="I127" s="70"/>
      <c r="J127" s="70"/>
      <c r="K127" s="229"/>
      <c r="L127" s="189">
        <f>IF(ISBLANK(E127),"",IF(OR(COUNTIF('벼리(게시일기준)'!$L:$AD,E127)&lt;=0,M127&lt;=0),COUNTIF('벼리(게시일기준)'!$L:$AD,E127),IF(M127&gt;0,COUNTIF('벼리(게시일기준)'!$L:$AD,E127)-M127)))</f>
        <v>2</v>
      </c>
      <c r="M127" s="34">
        <f>IF(ISBLANK(E127),"",COUNTIF('벼리(게시일기준)'!$AK:$AK,E127))</f>
        <v>0</v>
      </c>
      <c r="N127" s="196">
        <f t="shared" si="6"/>
        <v>2</v>
      </c>
      <c r="O127" s="186">
        <f t="shared" si="7"/>
        <v>48</v>
      </c>
      <c r="P127" s="20"/>
      <c r="Q127" s="5"/>
      <c r="R127" s="5"/>
      <c r="S127" s="34"/>
      <c r="T127" s="32"/>
      <c r="U127" s="5"/>
      <c r="V127" s="6"/>
    </row>
    <row r="128" spans="2:22" ht="18" customHeight="1" x14ac:dyDescent="0.3">
      <c r="B128" s="289">
        <f t="shared" si="4"/>
        <v>1</v>
      </c>
      <c r="C128" s="288"/>
      <c r="D128" s="140">
        <f t="shared" si="5"/>
        <v>124</v>
      </c>
      <c r="E128" s="123" t="s">
        <v>2222</v>
      </c>
      <c r="F128" s="20"/>
      <c r="G128" s="70"/>
      <c r="H128" s="70"/>
      <c r="I128" s="70"/>
      <c r="J128" s="70"/>
      <c r="K128" s="229"/>
      <c r="L128" s="189">
        <f>IF(ISBLANK(E128),"",IF(OR(COUNTIF('벼리(게시일기준)'!$L:$AD,E128)&lt;=0,M128&lt;=0),COUNTIF('벼리(게시일기준)'!$L:$AD,E128),IF(M128&gt;0,COUNTIF('벼리(게시일기준)'!$L:$AD,E128)-M128)))</f>
        <v>1</v>
      </c>
      <c r="M128" s="34">
        <f>IF(ISBLANK(E128),"",COUNTIF('벼리(게시일기준)'!$AK:$AK,E128))</f>
        <v>0</v>
      </c>
      <c r="N128" s="196">
        <f t="shared" si="6"/>
        <v>1</v>
      </c>
      <c r="O128" s="186">
        <f t="shared" si="7"/>
        <v>91</v>
      </c>
      <c r="P128" s="20"/>
      <c r="Q128" s="5"/>
      <c r="R128" s="5"/>
      <c r="S128" s="34"/>
      <c r="T128" s="32"/>
      <c r="U128" s="5"/>
      <c r="V128" s="6"/>
    </row>
    <row r="129" spans="2:22" ht="18" customHeight="1" x14ac:dyDescent="0.3">
      <c r="B129" s="289">
        <f t="shared" si="4"/>
        <v>1</v>
      </c>
      <c r="C129" s="288"/>
      <c r="D129" s="140">
        <f t="shared" si="5"/>
        <v>125</v>
      </c>
      <c r="E129" s="123" t="s">
        <v>466</v>
      </c>
      <c r="F129" s="20"/>
      <c r="G129" s="70"/>
      <c r="H129" s="70"/>
      <c r="I129" s="70"/>
      <c r="J129" s="70"/>
      <c r="K129" s="229"/>
      <c r="L129" s="189">
        <f>IF(ISBLANK(E129),"",IF(OR(COUNTIF('벼리(게시일기준)'!$L:$AD,E129)&lt;=0,M129&lt;=0),COUNTIF('벼리(게시일기준)'!$L:$AD,E129),IF(M129&gt;0,COUNTIF('벼리(게시일기준)'!$L:$AD,E129)-M129)))</f>
        <v>2</v>
      </c>
      <c r="M129" s="34">
        <f>IF(ISBLANK(E129),"",COUNTIF('벼리(게시일기준)'!$AK:$AK,E129))</f>
        <v>0</v>
      </c>
      <c r="N129" s="196">
        <f t="shared" si="6"/>
        <v>2</v>
      </c>
      <c r="O129" s="186">
        <f t="shared" si="7"/>
        <v>48</v>
      </c>
      <c r="P129" s="20"/>
      <c r="Q129" s="5"/>
      <c r="R129" s="5"/>
      <c r="S129" s="34"/>
      <c r="T129" s="32" t="s">
        <v>2522</v>
      </c>
      <c r="U129" s="5" t="s">
        <v>2523</v>
      </c>
      <c r="V129" s="6"/>
    </row>
    <row r="130" spans="2:22" ht="18" customHeight="1" x14ac:dyDescent="0.3">
      <c r="B130" s="289">
        <f t="shared" si="4"/>
        <v>1</v>
      </c>
      <c r="C130" s="288"/>
      <c r="D130" s="140">
        <f t="shared" si="5"/>
        <v>126</v>
      </c>
      <c r="E130" s="123" t="s">
        <v>1909</v>
      </c>
      <c r="F130" s="20"/>
      <c r="G130" s="70"/>
      <c r="H130" s="70"/>
      <c r="I130" s="70"/>
      <c r="J130" s="70"/>
      <c r="K130" s="229"/>
      <c r="L130" s="189">
        <f>IF(ISBLANK(E130),"",IF(OR(COUNTIF('벼리(게시일기준)'!$L:$AD,E130)&lt;=0,M130&lt;=0),COUNTIF('벼리(게시일기준)'!$L:$AD,E130),IF(M130&gt;0,COUNTIF('벼리(게시일기준)'!$L:$AD,E130)-M130)))</f>
        <v>1</v>
      </c>
      <c r="M130" s="34">
        <f>IF(ISBLANK(E130),"",COUNTIF('벼리(게시일기준)'!$AK:$AK,E130))</f>
        <v>0</v>
      </c>
      <c r="N130" s="196">
        <f t="shared" si="6"/>
        <v>1</v>
      </c>
      <c r="O130" s="186">
        <f t="shared" si="7"/>
        <v>91</v>
      </c>
      <c r="P130" s="20"/>
      <c r="Q130" s="5"/>
      <c r="R130" s="5"/>
      <c r="S130" s="34"/>
      <c r="T130" s="32" t="s">
        <v>2537</v>
      </c>
      <c r="U130" s="5"/>
      <c r="V130" s="6"/>
    </row>
    <row r="131" spans="2:22" ht="18" customHeight="1" x14ac:dyDescent="0.3">
      <c r="B131" s="289">
        <f t="shared" si="4"/>
        <v>1</v>
      </c>
      <c r="C131" s="288"/>
      <c r="D131" s="140">
        <f t="shared" si="5"/>
        <v>127</v>
      </c>
      <c r="E131" s="123" t="s">
        <v>2835</v>
      </c>
      <c r="F131" s="20"/>
      <c r="G131" s="70"/>
      <c r="H131" s="70"/>
      <c r="I131" s="70"/>
      <c r="J131" s="70"/>
      <c r="K131" s="229"/>
      <c r="L131" s="189">
        <f>IF(ISBLANK(E131),"",IF(OR(COUNTIF('벼리(게시일기준)'!$L:$AD,E131)&lt;=0,M131&lt;=0),COUNTIF('벼리(게시일기준)'!$L:$AD,E131),IF(M131&gt;0,COUNTIF('벼리(게시일기준)'!$L:$AD,E131)-M131)))</f>
        <v>0</v>
      </c>
      <c r="M131" s="34">
        <f>IF(ISBLANK(E131),"",COUNTIF('벼리(게시일기준)'!$AK:$AK,E131))</f>
        <v>1</v>
      </c>
      <c r="N131" s="196">
        <f t="shared" si="6"/>
        <v>1</v>
      </c>
      <c r="O131" s="186">
        <f t="shared" si="7"/>
        <v>91</v>
      </c>
      <c r="P131" s="20"/>
      <c r="Q131" s="5"/>
      <c r="R131" s="5"/>
      <c r="S131" s="34"/>
      <c r="T131" s="32"/>
      <c r="U131" s="5"/>
      <c r="V131" s="6"/>
    </row>
    <row r="132" spans="2:22" s="209" customFormat="1" ht="18" customHeight="1" x14ac:dyDescent="0.3">
      <c r="B132" s="289">
        <f t="shared" si="4"/>
        <v>1</v>
      </c>
      <c r="C132" s="288" t="s">
        <v>2998</v>
      </c>
      <c r="D132" s="198">
        <f t="shared" si="5"/>
        <v>128</v>
      </c>
      <c r="E132" s="199" t="s">
        <v>92</v>
      </c>
      <c r="F132" s="200" t="s">
        <v>2981</v>
      </c>
      <c r="G132" s="201" t="s">
        <v>2991</v>
      </c>
      <c r="H132" s="201"/>
      <c r="I132" s="201"/>
      <c r="J132" s="201"/>
      <c r="K132" s="231"/>
      <c r="L132" s="202">
        <f>IF(ISBLANK(E132),"",IF(OR(COUNTIF('벼리(게시일기준)'!$L:$AD,E132)&lt;=0,M132&lt;=0),COUNTIF('벼리(게시일기준)'!$L:$AD,E132),IF(M132&gt;0,COUNTIF('벼리(게시일기준)'!$L:$AD,E132)-M132)))</f>
        <v>11</v>
      </c>
      <c r="M132" s="203">
        <f>IF(ISBLANK(E132),"",COUNTIF('벼리(게시일기준)'!$AK:$AK,E132))</f>
        <v>0</v>
      </c>
      <c r="N132" s="204">
        <f t="shared" si="6"/>
        <v>11</v>
      </c>
      <c r="O132" s="205">
        <f t="shared" si="7"/>
        <v>8</v>
      </c>
      <c r="P132" s="200"/>
      <c r="Q132" s="206"/>
      <c r="R132" s="206"/>
      <c r="S132" s="203"/>
      <c r="T132" s="207"/>
      <c r="U132" s="206"/>
      <c r="V132" s="208"/>
    </row>
    <row r="133" spans="2:22" ht="18" customHeight="1" x14ac:dyDescent="0.3">
      <c r="B133" s="289">
        <f t="shared" ref="B133:B196" si="8">IF(ISBLANK(E133),"",IF(COUNTIF($E$5:$E$1048576,E133)&lt;=10,COUNTIF($E$5:$E$1048576,E133),IF(COUNTIF($E$5:$E$1048576,E133)&gt;11,1)))</f>
        <v>1</v>
      </c>
      <c r="C133" s="288"/>
      <c r="D133" s="140">
        <f t="shared" ref="D133:D196" si="9">IF(ISBLANK(E133),"",ROW()-4)</f>
        <v>129</v>
      </c>
      <c r="E133" s="123" t="s">
        <v>2829</v>
      </c>
      <c r="F133" s="20"/>
      <c r="G133" s="70"/>
      <c r="H133" s="70"/>
      <c r="I133" s="70"/>
      <c r="J133" s="70"/>
      <c r="K133" s="229"/>
      <c r="L133" s="189">
        <f>IF(ISBLANK(E133),"",IF(OR(COUNTIF('벼리(게시일기준)'!$L:$AD,E133)&lt;=0,M133&lt;=0),COUNTIF('벼리(게시일기준)'!$L:$AD,E133),IF(M133&gt;0,COUNTIF('벼리(게시일기준)'!$L:$AD,E133)-M133)))</f>
        <v>0</v>
      </c>
      <c r="M133" s="34">
        <f>IF(ISBLANK(E133),"",COUNTIF('벼리(게시일기준)'!$AK:$AK,E133))</f>
        <v>2</v>
      </c>
      <c r="N133" s="196">
        <f t="shared" ref="N133:N196" si="10">SUM(L133:M133)</f>
        <v>2</v>
      </c>
      <c r="O133" s="186">
        <f t="shared" ref="O133:O196" si="11">IF(ISBLANK(E133),"",RANK(N133,$N$5:$N$1048576))</f>
        <v>48</v>
      </c>
      <c r="P133" s="20"/>
      <c r="Q133" s="5"/>
      <c r="R133" s="5"/>
      <c r="S133" s="34"/>
      <c r="T133" s="32"/>
      <c r="U133" s="5"/>
      <c r="V133" s="6"/>
    </row>
    <row r="134" spans="2:22" ht="18" customHeight="1" x14ac:dyDescent="0.3">
      <c r="B134" s="289">
        <f t="shared" si="8"/>
        <v>1</v>
      </c>
      <c r="C134" s="288"/>
      <c r="D134" s="140">
        <f t="shared" si="9"/>
        <v>130</v>
      </c>
      <c r="E134" s="123" t="s">
        <v>2223</v>
      </c>
      <c r="F134" s="20"/>
      <c r="G134" s="70"/>
      <c r="H134" s="70"/>
      <c r="I134" s="70"/>
      <c r="J134" s="70"/>
      <c r="K134" s="229"/>
      <c r="L134" s="189">
        <f>IF(ISBLANK(E134),"",IF(OR(COUNTIF('벼리(게시일기준)'!$L:$AD,E134)&lt;=0,M134&lt;=0),COUNTIF('벼리(게시일기준)'!$L:$AD,E134),IF(M134&gt;0,COUNTIF('벼리(게시일기준)'!$L:$AD,E134)-M134)))</f>
        <v>1</v>
      </c>
      <c r="M134" s="34">
        <f>IF(ISBLANK(E134),"",COUNTIF('벼리(게시일기준)'!$AK:$AK,E134))</f>
        <v>0</v>
      </c>
      <c r="N134" s="196">
        <f t="shared" si="10"/>
        <v>1</v>
      </c>
      <c r="O134" s="186">
        <f t="shared" si="11"/>
        <v>91</v>
      </c>
      <c r="P134" s="20"/>
      <c r="Q134" s="5"/>
      <c r="R134" s="5"/>
      <c r="S134" s="34"/>
      <c r="T134" s="32"/>
      <c r="U134" s="5"/>
      <c r="V134" s="6"/>
    </row>
    <row r="135" spans="2:22" ht="18" customHeight="1" x14ac:dyDescent="0.3">
      <c r="B135" s="289">
        <f t="shared" si="8"/>
        <v>1</v>
      </c>
      <c r="C135" s="288"/>
      <c r="D135" s="140">
        <f t="shared" si="9"/>
        <v>131</v>
      </c>
      <c r="E135" s="123" t="s">
        <v>2224</v>
      </c>
      <c r="F135" s="20"/>
      <c r="G135" s="70"/>
      <c r="H135" s="70"/>
      <c r="I135" s="70"/>
      <c r="J135" s="70"/>
      <c r="K135" s="229"/>
      <c r="L135" s="189">
        <f>IF(ISBLANK(E135),"",IF(OR(COUNTIF('벼리(게시일기준)'!$L:$AD,E135)&lt;=0,M135&lt;=0),COUNTIF('벼리(게시일기준)'!$L:$AD,E135),IF(M135&gt;0,COUNTIF('벼리(게시일기준)'!$L:$AD,E135)-M135)))</f>
        <v>1</v>
      </c>
      <c r="M135" s="34">
        <f>IF(ISBLANK(E135),"",COUNTIF('벼리(게시일기준)'!$AK:$AK,E135))</f>
        <v>0</v>
      </c>
      <c r="N135" s="196">
        <f t="shared" si="10"/>
        <v>1</v>
      </c>
      <c r="O135" s="186">
        <f t="shared" si="11"/>
        <v>91</v>
      </c>
      <c r="P135" s="20"/>
      <c r="Q135" s="5"/>
      <c r="R135" s="5"/>
      <c r="S135" s="34"/>
      <c r="T135" s="32"/>
      <c r="U135" s="5"/>
      <c r="V135" s="6"/>
    </row>
    <row r="136" spans="2:22" ht="18" customHeight="1" x14ac:dyDescent="0.3">
      <c r="B136" s="289">
        <f t="shared" si="8"/>
        <v>1</v>
      </c>
      <c r="C136" s="288"/>
      <c r="D136" s="140">
        <f t="shared" si="9"/>
        <v>132</v>
      </c>
      <c r="E136" s="123" t="s">
        <v>2918</v>
      </c>
      <c r="F136" s="20" t="s">
        <v>2915</v>
      </c>
      <c r="G136" s="70" t="s">
        <v>2916</v>
      </c>
      <c r="H136" s="70"/>
      <c r="I136" s="70"/>
      <c r="J136" s="70" t="s">
        <v>2919</v>
      </c>
      <c r="K136" s="229"/>
      <c r="L136" s="189">
        <f>IF(ISBLANK(E136),"",IF(OR(COUNTIF('벼리(게시일기준)'!$L:$AD,E136)&lt;=0,M136&lt;=0),COUNTIF('벼리(게시일기준)'!$L:$AD,E136),IF(M136&gt;0,COUNTIF('벼리(게시일기준)'!$L:$AD,E136)-M136)))</f>
        <v>0</v>
      </c>
      <c r="M136" s="34">
        <f>IF(ISBLANK(E136),"",COUNTIF('벼리(게시일기준)'!$AK:$AK,E136))</f>
        <v>1</v>
      </c>
      <c r="N136" s="196">
        <f t="shared" si="10"/>
        <v>1</v>
      </c>
      <c r="O136" s="186">
        <f t="shared" si="11"/>
        <v>91</v>
      </c>
      <c r="P136" s="20"/>
      <c r="Q136" s="5"/>
      <c r="R136" s="5"/>
      <c r="S136" s="34"/>
      <c r="T136" s="32"/>
      <c r="U136" s="5"/>
      <c r="V136" s="6"/>
    </row>
    <row r="137" spans="2:22" ht="18" customHeight="1" x14ac:dyDescent="0.3">
      <c r="B137" s="289">
        <f t="shared" si="8"/>
        <v>1</v>
      </c>
      <c r="C137" s="288"/>
      <c r="D137" s="140">
        <f t="shared" si="9"/>
        <v>133</v>
      </c>
      <c r="E137" s="123" t="s">
        <v>2225</v>
      </c>
      <c r="F137" s="20"/>
      <c r="G137" s="70"/>
      <c r="H137" s="70"/>
      <c r="I137" s="70"/>
      <c r="J137" s="70"/>
      <c r="K137" s="229"/>
      <c r="L137" s="189">
        <f>IF(ISBLANK(E137),"",IF(OR(COUNTIF('벼리(게시일기준)'!$L:$AD,E137)&lt;=0,M137&lt;=0),COUNTIF('벼리(게시일기준)'!$L:$AD,E137),IF(M137&gt;0,COUNTIF('벼리(게시일기준)'!$L:$AD,E137)-M137)))</f>
        <v>3</v>
      </c>
      <c r="M137" s="34">
        <f>IF(ISBLANK(E137),"",COUNTIF('벼리(게시일기준)'!$AK:$AK,E137))</f>
        <v>0</v>
      </c>
      <c r="N137" s="196">
        <f t="shared" si="10"/>
        <v>3</v>
      </c>
      <c r="O137" s="186">
        <f t="shared" si="11"/>
        <v>28</v>
      </c>
      <c r="P137" s="20"/>
      <c r="Q137" s="5"/>
      <c r="R137" s="5"/>
      <c r="S137" s="34"/>
      <c r="T137" s="32"/>
      <c r="U137" s="5"/>
      <c r="V137" s="6"/>
    </row>
    <row r="138" spans="2:22" ht="18" customHeight="1" x14ac:dyDescent="0.3">
      <c r="B138" s="289">
        <f t="shared" si="8"/>
        <v>1</v>
      </c>
      <c r="C138" s="288"/>
      <c r="D138" s="140">
        <f t="shared" si="9"/>
        <v>134</v>
      </c>
      <c r="E138" s="123" t="s">
        <v>2226</v>
      </c>
      <c r="F138" s="20"/>
      <c r="G138" s="70"/>
      <c r="H138" s="70"/>
      <c r="I138" s="70"/>
      <c r="J138" s="70"/>
      <c r="K138" s="229"/>
      <c r="L138" s="189">
        <f>IF(ISBLANK(E138),"",IF(OR(COUNTIF('벼리(게시일기준)'!$L:$AD,E138)&lt;=0,M138&lt;=0),COUNTIF('벼리(게시일기준)'!$L:$AD,E138),IF(M138&gt;0,COUNTIF('벼리(게시일기준)'!$L:$AD,E138)-M138)))</f>
        <v>1</v>
      </c>
      <c r="M138" s="34">
        <f>IF(ISBLANK(E138),"",COUNTIF('벼리(게시일기준)'!$AK:$AK,E138))</f>
        <v>0</v>
      </c>
      <c r="N138" s="196">
        <f t="shared" si="10"/>
        <v>1</v>
      </c>
      <c r="O138" s="186">
        <f t="shared" si="11"/>
        <v>91</v>
      </c>
      <c r="P138" s="20"/>
      <c r="Q138" s="5"/>
      <c r="R138" s="5"/>
      <c r="S138" s="34"/>
      <c r="T138" s="32"/>
      <c r="U138" s="5"/>
      <c r="V138" s="6"/>
    </row>
    <row r="139" spans="2:22" ht="18" customHeight="1" x14ac:dyDescent="0.3">
      <c r="B139" s="289">
        <f t="shared" si="8"/>
        <v>1</v>
      </c>
      <c r="C139" s="288"/>
      <c r="D139" s="140">
        <f t="shared" si="9"/>
        <v>135</v>
      </c>
      <c r="E139" s="123" t="s">
        <v>2902</v>
      </c>
      <c r="F139" s="20"/>
      <c r="G139" s="70"/>
      <c r="H139" s="70"/>
      <c r="I139" s="70"/>
      <c r="J139" s="70"/>
      <c r="K139" s="229"/>
      <c r="L139" s="189">
        <f>IF(ISBLANK(E139),"",IF(OR(COUNTIF('벼리(게시일기준)'!$L:$AD,E139)&lt;=0,M139&lt;=0),COUNTIF('벼리(게시일기준)'!$L:$AD,E139),IF(M139&gt;0,COUNTIF('벼리(게시일기준)'!$L:$AD,E139)-M139)))</f>
        <v>0</v>
      </c>
      <c r="M139" s="34">
        <f>IF(ISBLANK(E139),"",COUNTIF('벼리(게시일기준)'!$AK:$AK,E139))</f>
        <v>1</v>
      </c>
      <c r="N139" s="196">
        <f t="shared" si="10"/>
        <v>1</v>
      </c>
      <c r="O139" s="186">
        <f t="shared" si="11"/>
        <v>91</v>
      </c>
      <c r="P139" s="20"/>
      <c r="Q139" s="5"/>
      <c r="R139" s="5"/>
      <c r="S139" s="34"/>
      <c r="T139" s="32"/>
      <c r="U139" s="5"/>
      <c r="V139" s="6"/>
    </row>
    <row r="140" spans="2:22" ht="18" customHeight="1" x14ac:dyDescent="0.3">
      <c r="B140" s="289">
        <f t="shared" si="8"/>
        <v>1</v>
      </c>
      <c r="C140" s="288"/>
      <c r="D140" s="140">
        <f t="shared" si="9"/>
        <v>136</v>
      </c>
      <c r="E140" s="123" t="s">
        <v>11</v>
      </c>
      <c r="F140" s="20"/>
      <c r="G140" s="70"/>
      <c r="H140" s="70"/>
      <c r="I140" s="70"/>
      <c r="J140" s="70"/>
      <c r="K140" s="229"/>
      <c r="L140" s="189">
        <f>IF(ISBLANK(E140),"",IF(OR(COUNTIF('벼리(게시일기준)'!$L:$AD,E140)&lt;=0,M140&lt;=0),COUNTIF('벼리(게시일기준)'!$L:$AD,E140),IF(M140&gt;0,COUNTIF('벼리(게시일기준)'!$L:$AD,E140)-M140)))</f>
        <v>1</v>
      </c>
      <c r="M140" s="34">
        <f>IF(ISBLANK(E140),"",COUNTIF('벼리(게시일기준)'!$AK:$AK,E140))</f>
        <v>0</v>
      </c>
      <c r="N140" s="196">
        <f t="shared" si="10"/>
        <v>1</v>
      </c>
      <c r="O140" s="186">
        <f t="shared" si="11"/>
        <v>91</v>
      </c>
      <c r="P140" s="20"/>
      <c r="Q140" s="5"/>
      <c r="R140" s="5"/>
      <c r="S140" s="34"/>
      <c r="T140" s="32"/>
      <c r="U140" s="5"/>
      <c r="V140" s="6"/>
    </row>
    <row r="141" spans="2:22" ht="18" customHeight="1" x14ac:dyDescent="0.3">
      <c r="B141" s="289">
        <f t="shared" si="8"/>
        <v>1</v>
      </c>
      <c r="C141" s="288"/>
      <c r="D141" s="140">
        <f t="shared" si="9"/>
        <v>137</v>
      </c>
      <c r="E141" s="123" t="s">
        <v>2217</v>
      </c>
      <c r="F141" s="20"/>
      <c r="G141" s="70"/>
      <c r="H141" s="70"/>
      <c r="I141" s="70"/>
      <c r="J141" s="70"/>
      <c r="K141" s="229"/>
      <c r="L141" s="189">
        <f>IF(ISBLANK(E141),"",IF(OR(COUNTIF('벼리(게시일기준)'!$L:$AD,E141)&lt;=0,M141&lt;=0),COUNTIF('벼리(게시일기준)'!$L:$AD,E141),IF(M141&gt;0,COUNTIF('벼리(게시일기준)'!$L:$AD,E141)-M141)))</f>
        <v>1</v>
      </c>
      <c r="M141" s="34">
        <f>IF(ISBLANK(E141),"",COUNTIF('벼리(게시일기준)'!$AK:$AK,E141))</f>
        <v>0</v>
      </c>
      <c r="N141" s="196">
        <f t="shared" si="10"/>
        <v>1</v>
      </c>
      <c r="O141" s="186">
        <f t="shared" si="11"/>
        <v>91</v>
      </c>
      <c r="P141" s="20"/>
      <c r="Q141" s="5"/>
      <c r="R141" s="5"/>
      <c r="S141" s="34"/>
      <c r="T141" s="32"/>
      <c r="U141" s="5"/>
      <c r="V141" s="6"/>
    </row>
    <row r="142" spans="2:22" ht="18" customHeight="1" x14ac:dyDescent="0.3">
      <c r="B142" s="289">
        <f t="shared" si="8"/>
        <v>1</v>
      </c>
      <c r="C142" s="288"/>
      <c r="D142" s="140">
        <f t="shared" si="9"/>
        <v>138</v>
      </c>
      <c r="E142" s="123" t="s">
        <v>2229</v>
      </c>
      <c r="F142" s="20"/>
      <c r="G142" s="70"/>
      <c r="H142" s="70"/>
      <c r="I142" s="70"/>
      <c r="J142" s="70"/>
      <c r="K142" s="229"/>
      <c r="L142" s="189">
        <f>IF(ISBLANK(E142),"",IF(OR(COUNTIF('벼리(게시일기준)'!$L:$AD,E142)&lt;=0,M142&lt;=0),COUNTIF('벼리(게시일기준)'!$L:$AD,E142),IF(M142&gt;0,COUNTIF('벼리(게시일기준)'!$L:$AD,E142)-M142)))</f>
        <v>1</v>
      </c>
      <c r="M142" s="34">
        <f>IF(ISBLANK(E142),"",COUNTIF('벼리(게시일기준)'!$AK:$AK,E142))</f>
        <v>0</v>
      </c>
      <c r="N142" s="196">
        <f t="shared" si="10"/>
        <v>1</v>
      </c>
      <c r="O142" s="186">
        <f t="shared" si="11"/>
        <v>91</v>
      </c>
      <c r="P142" s="20"/>
      <c r="Q142" s="5"/>
      <c r="R142" s="5"/>
      <c r="S142" s="34"/>
      <c r="T142" s="32"/>
      <c r="U142" s="5"/>
      <c r="V142" s="6"/>
    </row>
    <row r="143" spans="2:22" ht="18" customHeight="1" x14ac:dyDescent="0.3">
      <c r="B143" s="289">
        <f t="shared" si="8"/>
        <v>1</v>
      </c>
      <c r="C143" s="288"/>
      <c r="D143" s="140">
        <f t="shared" si="9"/>
        <v>139</v>
      </c>
      <c r="E143" s="123" t="s">
        <v>2394</v>
      </c>
      <c r="F143" s="20"/>
      <c r="G143" s="70"/>
      <c r="H143" s="70"/>
      <c r="I143" s="70"/>
      <c r="J143" s="70"/>
      <c r="K143" s="229"/>
      <c r="L143" s="189">
        <f>IF(ISBLANK(E143),"",IF(OR(COUNTIF('벼리(게시일기준)'!$L:$AD,E143)&lt;=0,M143&lt;=0),COUNTIF('벼리(게시일기준)'!$L:$AD,E143),IF(M143&gt;0,COUNTIF('벼리(게시일기준)'!$L:$AD,E143)-M143)))</f>
        <v>1</v>
      </c>
      <c r="M143" s="34">
        <f>IF(ISBLANK(E143),"",COUNTIF('벼리(게시일기준)'!$AK:$AK,E143))</f>
        <v>0</v>
      </c>
      <c r="N143" s="196">
        <f t="shared" si="10"/>
        <v>1</v>
      </c>
      <c r="O143" s="186">
        <f t="shared" si="11"/>
        <v>91</v>
      </c>
      <c r="P143" s="20"/>
      <c r="Q143" s="5"/>
      <c r="R143" s="5"/>
      <c r="S143" s="34"/>
      <c r="T143" s="32"/>
      <c r="U143" s="5"/>
      <c r="V143" s="6"/>
    </row>
    <row r="144" spans="2:22" ht="18" customHeight="1" x14ac:dyDescent="0.3">
      <c r="B144" s="289">
        <f t="shared" si="8"/>
        <v>1</v>
      </c>
      <c r="C144" s="288"/>
      <c r="D144" s="140">
        <f t="shared" si="9"/>
        <v>140</v>
      </c>
      <c r="E144" s="123" t="s">
        <v>2580</v>
      </c>
      <c r="F144" s="20"/>
      <c r="G144" s="70"/>
      <c r="H144" s="70"/>
      <c r="I144" s="70"/>
      <c r="J144" s="70"/>
      <c r="K144" s="229"/>
      <c r="L144" s="189">
        <f>IF(ISBLANK(E144),"",IF(OR(COUNTIF('벼리(게시일기준)'!$L:$AD,E144)&lt;=0,M144&lt;=0),COUNTIF('벼리(게시일기준)'!$L:$AD,E144),IF(M144&gt;0,COUNTIF('벼리(게시일기준)'!$L:$AD,E144)-M144)))</f>
        <v>1</v>
      </c>
      <c r="M144" s="34">
        <f>IF(ISBLANK(E144),"",COUNTIF('벼리(게시일기준)'!$AK:$AK,E144))</f>
        <v>0</v>
      </c>
      <c r="N144" s="196">
        <f t="shared" si="10"/>
        <v>1</v>
      </c>
      <c r="O144" s="186">
        <f t="shared" si="11"/>
        <v>91</v>
      </c>
      <c r="P144" s="20"/>
      <c r="Q144" s="5"/>
      <c r="R144" s="5"/>
      <c r="S144" s="34"/>
      <c r="T144" s="32"/>
      <c r="U144" s="5"/>
      <c r="V144" s="6"/>
    </row>
    <row r="145" spans="2:22" ht="18" customHeight="1" x14ac:dyDescent="0.3">
      <c r="B145" s="289">
        <f t="shared" si="8"/>
        <v>1</v>
      </c>
      <c r="C145" s="288"/>
      <c r="D145" s="140">
        <f t="shared" si="9"/>
        <v>141</v>
      </c>
      <c r="E145" s="123" t="s">
        <v>2232</v>
      </c>
      <c r="F145" s="20"/>
      <c r="G145" s="70"/>
      <c r="H145" s="70"/>
      <c r="I145" s="70"/>
      <c r="J145" s="70"/>
      <c r="K145" s="229"/>
      <c r="L145" s="189">
        <f>IF(ISBLANK(E145),"",IF(OR(COUNTIF('벼리(게시일기준)'!$L:$AD,E145)&lt;=0,M145&lt;=0),COUNTIF('벼리(게시일기준)'!$L:$AD,E145),IF(M145&gt;0,COUNTIF('벼리(게시일기준)'!$L:$AD,E145)-M145)))</f>
        <v>1</v>
      </c>
      <c r="M145" s="34">
        <f>IF(ISBLANK(E145),"",COUNTIF('벼리(게시일기준)'!$AK:$AK,E145))</f>
        <v>0</v>
      </c>
      <c r="N145" s="196">
        <f t="shared" si="10"/>
        <v>1</v>
      </c>
      <c r="O145" s="186">
        <f t="shared" si="11"/>
        <v>91</v>
      </c>
      <c r="P145" s="20"/>
      <c r="Q145" s="5"/>
      <c r="R145" s="5"/>
      <c r="S145" s="34"/>
      <c r="T145" s="32" t="s">
        <v>2541</v>
      </c>
      <c r="U145" s="5"/>
      <c r="V145" s="6"/>
    </row>
    <row r="146" spans="2:22" s="209" customFormat="1" ht="18" customHeight="1" x14ac:dyDescent="0.3">
      <c r="B146" s="290">
        <f t="shared" si="8"/>
        <v>1</v>
      </c>
      <c r="C146" s="291" t="s">
        <v>2995</v>
      </c>
      <c r="D146" s="198">
        <f t="shared" si="9"/>
        <v>142</v>
      </c>
      <c r="E146" s="199" t="s">
        <v>2443</v>
      </c>
      <c r="F146" s="200" t="s">
        <v>2989</v>
      </c>
      <c r="G146" s="201" t="s">
        <v>2987</v>
      </c>
      <c r="H146" s="201" t="s">
        <v>2988</v>
      </c>
      <c r="I146" s="201"/>
      <c r="J146" s="201" t="s">
        <v>2984</v>
      </c>
      <c r="K146" s="231"/>
      <c r="L146" s="202">
        <f>IF(ISBLANK(E146),"",IF(OR(COUNTIF('벼리(게시일기준)'!$L:$AD,E146)&lt;=0,M146&lt;=0),COUNTIF('벼리(게시일기준)'!$L:$AD,E146),IF(M146&gt;0,COUNTIF('벼리(게시일기준)'!$L:$AD,E146)-M146)))</f>
        <v>2</v>
      </c>
      <c r="M146" s="203">
        <f>IF(ISBLANK(E146),"",COUNTIF('벼리(게시일기준)'!$AK:$AK,E146))</f>
        <v>4</v>
      </c>
      <c r="N146" s="204">
        <f t="shared" si="10"/>
        <v>6</v>
      </c>
      <c r="O146" s="205">
        <f t="shared" si="11"/>
        <v>11</v>
      </c>
      <c r="P146" s="200"/>
      <c r="Q146" s="206"/>
      <c r="R146" s="206"/>
      <c r="S146" s="203"/>
      <c r="T146" s="207"/>
      <c r="U146" s="206"/>
      <c r="V146" s="208"/>
    </row>
    <row r="147" spans="2:22" s="209" customFormat="1" ht="18" customHeight="1" x14ac:dyDescent="0.3">
      <c r="B147" s="290">
        <f t="shared" si="8"/>
        <v>1</v>
      </c>
      <c r="C147" s="291" t="s">
        <v>2995</v>
      </c>
      <c r="D147" s="198">
        <f t="shared" si="9"/>
        <v>143</v>
      </c>
      <c r="E147" s="199" t="s">
        <v>2754</v>
      </c>
      <c r="F147" s="200" t="s">
        <v>2958</v>
      </c>
      <c r="G147" s="201"/>
      <c r="H147" s="201"/>
      <c r="I147" s="201"/>
      <c r="J147" s="201" t="s">
        <v>2959</v>
      </c>
      <c r="K147" s="231"/>
      <c r="L147" s="202">
        <f>IF(ISBLANK(E147),"",IF(OR(COUNTIF('벼리(게시일기준)'!$L:$AD,E147)&lt;=0,M147&lt;=0),COUNTIF('벼리(게시일기준)'!$L:$AD,E147),IF(M147&gt;0,COUNTIF('벼리(게시일기준)'!$L:$AD,E147)-M147)))</f>
        <v>1</v>
      </c>
      <c r="M147" s="203">
        <f>IF(ISBLANK(E147),"",COUNTIF('벼리(게시일기준)'!$AK:$AK,E147))</f>
        <v>0</v>
      </c>
      <c r="N147" s="204">
        <f t="shared" si="10"/>
        <v>1</v>
      </c>
      <c r="O147" s="205">
        <f t="shared" si="11"/>
        <v>91</v>
      </c>
      <c r="P147" s="200"/>
      <c r="Q147" s="206"/>
      <c r="R147" s="206"/>
      <c r="S147" s="203"/>
      <c r="T147" s="207"/>
      <c r="U147" s="206"/>
      <c r="V147" s="208"/>
    </row>
    <row r="148" spans="2:22" ht="18" customHeight="1" x14ac:dyDescent="0.3">
      <c r="B148" s="289">
        <f t="shared" si="8"/>
        <v>1</v>
      </c>
      <c r="C148" s="288"/>
      <c r="D148" s="140">
        <f t="shared" si="9"/>
        <v>144</v>
      </c>
      <c r="E148" s="123" t="s">
        <v>2847</v>
      </c>
      <c r="F148" s="20"/>
      <c r="G148" s="70"/>
      <c r="H148" s="70"/>
      <c r="I148" s="70"/>
      <c r="J148" s="70"/>
      <c r="K148" s="229"/>
      <c r="L148" s="189">
        <f>IF(ISBLANK(E148),"",IF(OR(COUNTIF('벼리(게시일기준)'!$L:$AD,E148)&lt;=0,M148&lt;=0),COUNTIF('벼리(게시일기준)'!$L:$AD,E148),IF(M148&gt;0,COUNTIF('벼리(게시일기준)'!$L:$AD,E148)-M148)))</f>
        <v>1</v>
      </c>
      <c r="M148" s="34">
        <f>IF(ISBLANK(E148),"",COUNTIF('벼리(게시일기준)'!$AK:$AK,E148))</f>
        <v>0</v>
      </c>
      <c r="N148" s="196">
        <f t="shared" si="10"/>
        <v>1</v>
      </c>
      <c r="O148" s="186">
        <f t="shared" si="11"/>
        <v>91</v>
      </c>
      <c r="P148" s="20"/>
      <c r="Q148" s="5"/>
      <c r="R148" s="5"/>
      <c r="S148" s="34"/>
      <c r="T148" s="32"/>
      <c r="U148" s="5"/>
      <c r="V148" s="6"/>
    </row>
    <row r="149" spans="2:22" s="209" customFormat="1" ht="18" customHeight="1" x14ac:dyDescent="0.3">
      <c r="B149" s="290">
        <f t="shared" si="8"/>
        <v>1</v>
      </c>
      <c r="C149" s="291" t="s">
        <v>2998</v>
      </c>
      <c r="D149" s="198">
        <f t="shared" si="9"/>
        <v>145</v>
      </c>
      <c r="E149" s="199" t="s">
        <v>2233</v>
      </c>
      <c r="F149" s="200"/>
      <c r="G149" s="201"/>
      <c r="H149" s="201"/>
      <c r="I149" s="201"/>
      <c r="J149" s="201"/>
      <c r="K149" s="231"/>
      <c r="L149" s="202">
        <f>IF(ISBLANK(E149),"",IF(OR(COUNTIF('벼리(게시일기준)'!$L:$AD,E149)&lt;=0,M149&lt;=0),COUNTIF('벼리(게시일기준)'!$L:$AD,E149),IF(M149&gt;0,COUNTIF('벼리(게시일기준)'!$L:$AD,E149)-M149)))</f>
        <v>4</v>
      </c>
      <c r="M149" s="203">
        <f>IF(ISBLANK(E149),"",COUNTIF('벼리(게시일기준)'!$AK:$AK,E149))</f>
        <v>0</v>
      </c>
      <c r="N149" s="204">
        <f t="shared" si="10"/>
        <v>4</v>
      </c>
      <c r="O149" s="205">
        <f t="shared" si="11"/>
        <v>18</v>
      </c>
      <c r="P149" s="200"/>
      <c r="Q149" s="206"/>
      <c r="R149" s="206"/>
      <c r="S149" s="203"/>
      <c r="T149" s="207"/>
      <c r="U149" s="206"/>
      <c r="V149" s="208"/>
    </row>
    <row r="150" spans="2:22" ht="18" customHeight="1" x14ac:dyDescent="0.3">
      <c r="B150" s="289">
        <f t="shared" si="8"/>
        <v>1</v>
      </c>
      <c r="C150" s="288"/>
      <c r="D150" s="140">
        <f t="shared" si="9"/>
        <v>146</v>
      </c>
      <c r="E150" s="123" t="s">
        <v>2841</v>
      </c>
      <c r="F150" s="20"/>
      <c r="G150" s="70"/>
      <c r="H150" s="70"/>
      <c r="I150" s="70"/>
      <c r="J150" s="70"/>
      <c r="K150" s="229"/>
      <c r="L150" s="189">
        <f>IF(ISBLANK(E150),"",IF(OR(COUNTIF('벼리(게시일기준)'!$L:$AD,E150)&lt;=0,M150&lt;=0),COUNTIF('벼리(게시일기준)'!$L:$AD,E150),IF(M150&gt;0,COUNTIF('벼리(게시일기준)'!$L:$AD,E150)-M150)))</f>
        <v>0</v>
      </c>
      <c r="M150" s="34">
        <f>IF(ISBLANK(E150),"",COUNTIF('벼리(게시일기준)'!$AK:$AK,E150))</f>
        <v>1</v>
      </c>
      <c r="N150" s="196">
        <f t="shared" si="10"/>
        <v>1</v>
      </c>
      <c r="O150" s="186">
        <f t="shared" si="11"/>
        <v>91</v>
      </c>
      <c r="P150" s="20"/>
      <c r="Q150" s="5"/>
      <c r="R150" s="5"/>
      <c r="S150" s="34"/>
      <c r="T150" s="32"/>
      <c r="U150" s="5"/>
      <c r="V150" s="6"/>
    </row>
    <row r="151" spans="2:22" ht="18" customHeight="1" x14ac:dyDescent="0.3">
      <c r="B151" s="289">
        <f t="shared" si="8"/>
        <v>1</v>
      </c>
      <c r="C151" s="288"/>
      <c r="D151" s="140">
        <f t="shared" si="9"/>
        <v>147</v>
      </c>
      <c r="E151" s="123" t="s">
        <v>2234</v>
      </c>
      <c r="F151" s="20"/>
      <c r="G151" s="70"/>
      <c r="H151" s="70"/>
      <c r="I151" s="70"/>
      <c r="J151" s="70"/>
      <c r="K151" s="229"/>
      <c r="L151" s="189">
        <f>IF(ISBLANK(E151),"",IF(OR(COUNTIF('벼리(게시일기준)'!$L:$AD,E151)&lt;=0,M151&lt;=0),COUNTIF('벼리(게시일기준)'!$L:$AD,E151),IF(M151&gt;0,COUNTIF('벼리(게시일기준)'!$L:$AD,E151)-M151)))</f>
        <v>1</v>
      </c>
      <c r="M151" s="34">
        <f>IF(ISBLANK(E151),"",COUNTIF('벼리(게시일기준)'!$AK:$AK,E151))</f>
        <v>0</v>
      </c>
      <c r="N151" s="196">
        <f t="shared" si="10"/>
        <v>1</v>
      </c>
      <c r="O151" s="186">
        <f t="shared" si="11"/>
        <v>91</v>
      </c>
      <c r="P151" s="20"/>
      <c r="Q151" s="5"/>
      <c r="R151" s="5"/>
      <c r="S151" s="34"/>
      <c r="T151" s="32" t="s">
        <v>2532</v>
      </c>
      <c r="U151" s="5"/>
      <c r="V151" s="6"/>
    </row>
    <row r="152" spans="2:22" ht="18" customHeight="1" x14ac:dyDescent="0.3">
      <c r="B152" s="289">
        <f t="shared" si="8"/>
        <v>1</v>
      </c>
      <c r="C152" s="288"/>
      <c r="D152" s="140">
        <f t="shared" si="9"/>
        <v>148</v>
      </c>
      <c r="E152" s="123" t="s">
        <v>2920</v>
      </c>
      <c r="F152" s="20" t="s">
        <v>2921</v>
      </c>
      <c r="G152" s="70"/>
      <c r="H152" s="70"/>
      <c r="I152" s="70"/>
      <c r="J152" s="70"/>
      <c r="K152" s="229"/>
      <c r="L152" s="189">
        <f>IF(ISBLANK(E152),"",IF(OR(COUNTIF('벼리(게시일기준)'!$L:$AD,E152)&lt;=0,M152&lt;=0),COUNTIF('벼리(게시일기준)'!$L:$AD,E152),IF(M152&gt;0,COUNTIF('벼리(게시일기준)'!$L:$AD,E152)-M152)))</f>
        <v>0</v>
      </c>
      <c r="M152" s="34">
        <f>IF(ISBLANK(E152),"",COUNTIF('벼리(게시일기준)'!$AK:$AK,E152))</f>
        <v>1</v>
      </c>
      <c r="N152" s="196">
        <f t="shared" si="10"/>
        <v>1</v>
      </c>
      <c r="O152" s="186">
        <f t="shared" si="11"/>
        <v>91</v>
      </c>
      <c r="P152" s="20"/>
      <c r="Q152" s="5"/>
      <c r="R152" s="5"/>
      <c r="S152" s="34"/>
      <c r="T152" s="32"/>
      <c r="U152" s="5"/>
      <c r="V152" s="6"/>
    </row>
    <row r="153" spans="2:22" ht="18" customHeight="1" x14ac:dyDescent="0.3">
      <c r="B153" s="289">
        <f t="shared" si="8"/>
        <v>1</v>
      </c>
      <c r="C153" s="288"/>
      <c r="D153" s="140">
        <f t="shared" si="9"/>
        <v>149</v>
      </c>
      <c r="E153" s="123" t="s">
        <v>596</v>
      </c>
      <c r="F153" s="20"/>
      <c r="G153" s="70"/>
      <c r="H153" s="70"/>
      <c r="I153" s="70"/>
      <c r="J153" s="70"/>
      <c r="K153" s="229"/>
      <c r="L153" s="189">
        <f>IF(ISBLANK(E153),"",IF(OR(COUNTIF('벼리(게시일기준)'!$L:$AD,E153)&lt;=0,M153&lt;=0),COUNTIF('벼리(게시일기준)'!$L:$AD,E153),IF(M153&gt;0,COUNTIF('벼리(게시일기준)'!$L:$AD,E153)-M153)))</f>
        <v>1</v>
      </c>
      <c r="M153" s="34">
        <f>IF(ISBLANK(E153),"",COUNTIF('벼리(게시일기준)'!$AK:$AK,E153))</f>
        <v>0</v>
      </c>
      <c r="N153" s="196">
        <f t="shared" si="10"/>
        <v>1</v>
      </c>
      <c r="O153" s="186">
        <f t="shared" si="11"/>
        <v>91</v>
      </c>
      <c r="P153" s="20"/>
      <c r="Q153" s="5"/>
      <c r="R153" s="5"/>
      <c r="S153" s="34"/>
      <c r="T153" s="32"/>
      <c r="U153" s="5"/>
      <c r="V153" s="6"/>
    </row>
    <row r="154" spans="2:22" ht="18" customHeight="1" x14ac:dyDescent="0.3">
      <c r="B154" s="289">
        <f t="shared" si="8"/>
        <v>1</v>
      </c>
      <c r="C154" s="288"/>
      <c r="D154" s="140">
        <f t="shared" si="9"/>
        <v>150</v>
      </c>
      <c r="E154" s="123" t="s">
        <v>2686</v>
      </c>
      <c r="F154" s="20"/>
      <c r="G154" s="70"/>
      <c r="H154" s="70"/>
      <c r="I154" s="70"/>
      <c r="J154" s="70"/>
      <c r="K154" s="229"/>
      <c r="L154" s="189">
        <f>IF(ISBLANK(E154),"",IF(OR(COUNTIF('벼리(게시일기준)'!$L:$AD,E154)&lt;=0,M154&lt;=0),COUNTIF('벼리(게시일기준)'!$L:$AD,E154),IF(M154&gt;0,COUNTIF('벼리(게시일기준)'!$L:$AD,E154)-M154)))</f>
        <v>1</v>
      </c>
      <c r="M154" s="34">
        <f>IF(ISBLANK(E154),"",COUNTIF('벼리(게시일기준)'!$AK:$AK,E154))</f>
        <v>0</v>
      </c>
      <c r="N154" s="196">
        <f t="shared" si="10"/>
        <v>1</v>
      </c>
      <c r="O154" s="186">
        <f t="shared" si="11"/>
        <v>91</v>
      </c>
      <c r="P154" s="20"/>
      <c r="Q154" s="5"/>
      <c r="R154" s="5"/>
      <c r="S154" s="34"/>
      <c r="T154" s="32" t="s">
        <v>2684</v>
      </c>
      <c r="U154" s="5"/>
      <c r="V154" s="6"/>
    </row>
    <row r="155" spans="2:22" ht="18" customHeight="1" x14ac:dyDescent="0.3">
      <c r="B155" s="289">
        <f t="shared" si="8"/>
        <v>1</v>
      </c>
      <c r="C155" s="288"/>
      <c r="D155" s="140">
        <f t="shared" si="9"/>
        <v>151</v>
      </c>
      <c r="E155" s="123" t="s">
        <v>2158</v>
      </c>
      <c r="F155" s="20"/>
      <c r="G155" s="70"/>
      <c r="H155" s="70"/>
      <c r="I155" s="70"/>
      <c r="J155" s="70"/>
      <c r="K155" s="229"/>
      <c r="L155" s="189">
        <f>IF(ISBLANK(E155),"",IF(OR(COUNTIF('벼리(게시일기준)'!$L:$AD,E155)&lt;=0,M155&lt;=0),COUNTIF('벼리(게시일기준)'!$L:$AD,E155),IF(M155&gt;0,COUNTIF('벼리(게시일기준)'!$L:$AD,E155)-M155)))</f>
        <v>1</v>
      </c>
      <c r="M155" s="34">
        <f>IF(ISBLANK(E155),"",COUNTIF('벼리(게시일기준)'!$AK:$AK,E155))</f>
        <v>0</v>
      </c>
      <c r="N155" s="196">
        <f t="shared" si="10"/>
        <v>1</v>
      </c>
      <c r="O155" s="186">
        <f t="shared" si="11"/>
        <v>91</v>
      </c>
      <c r="P155" s="20"/>
      <c r="Q155" s="5"/>
      <c r="R155" s="5"/>
      <c r="S155" s="34"/>
      <c r="T155" s="32"/>
      <c r="U155" s="5"/>
      <c r="V155" s="6"/>
    </row>
    <row r="156" spans="2:22" ht="18" customHeight="1" x14ac:dyDescent="0.3">
      <c r="B156" s="289">
        <f t="shared" si="8"/>
        <v>1</v>
      </c>
      <c r="C156" s="288"/>
      <c r="D156" s="140">
        <f t="shared" si="9"/>
        <v>152</v>
      </c>
      <c r="E156" s="123" t="s">
        <v>2910</v>
      </c>
      <c r="F156" s="20" t="s">
        <v>2908</v>
      </c>
      <c r="G156" s="70"/>
      <c r="H156" s="70" t="s">
        <v>2911</v>
      </c>
      <c r="I156" s="70"/>
      <c r="J156" s="70"/>
      <c r="K156" s="229"/>
      <c r="L156" s="189">
        <f>IF(ISBLANK(E156),"",IF(OR(COUNTIF('벼리(게시일기준)'!$L:$AD,E156)&lt;=0,M156&lt;=0),COUNTIF('벼리(게시일기준)'!$L:$AD,E156),IF(M156&gt;0,COUNTIF('벼리(게시일기준)'!$L:$AD,E156)-M156)))</f>
        <v>0</v>
      </c>
      <c r="M156" s="34">
        <f>IF(ISBLANK(E156),"",COUNTIF('벼리(게시일기준)'!$AK:$AK,E156))</f>
        <v>1</v>
      </c>
      <c r="N156" s="196">
        <f t="shared" si="10"/>
        <v>1</v>
      </c>
      <c r="O156" s="186">
        <f t="shared" si="11"/>
        <v>91</v>
      </c>
      <c r="P156" s="20"/>
      <c r="Q156" s="5"/>
      <c r="R156" s="5"/>
      <c r="S156" s="34"/>
      <c r="T156" s="32"/>
      <c r="U156" s="5"/>
      <c r="V156" s="6"/>
    </row>
    <row r="157" spans="2:22" ht="18" customHeight="1" x14ac:dyDescent="0.3">
      <c r="B157" s="289">
        <f t="shared" si="8"/>
        <v>1</v>
      </c>
      <c r="C157" s="288"/>
      <c r="D157" s="140">
        <f t="shared" si="9"/>
        <v>153</v>
      </c>
      <c r="E157" s="123" t="s">
        <v>2235</v>
      </c>
      <c r="F157" s="20"/>
      <c r="G157" s="70"/>
      <c r="H157" s="70"/>
      <c r="I157" s="70"/>
      <c r="J157" s="70"/>
      <c r="K157" s="229"/>
      <c r="L157" s="189">
        <f>IF(ISBLANK(E157),"",IF(OR(COUNTIF('벼리(게시일기준)'!$L:$AD,E157)&lt;=0,M157&lt;=0),COUNTIF('벼리(게시일기준)'!$L:$AD,E157),IF(M157&gt;0,COUNTIF('벼리(게시일기준)'!$L:$AD,E157)-M157)))</f>
        <v>1</v>
      </c>
      <c r="M157" s="34">
        <f>IF(ISBLANK(E157),"",COUNTIF('벼리(게시일기준)'!$AK:$AK,E157))</f>
        <v>0</v>
      </c>
      <c r="N157" s="196">
        <f t="shared" si="10"/>
        <v>1</v>
      </c>
      <c r="O157" s="186">
        <f t="shared" si="11"/>
        <v>91</v>
      </c>
      <c r="P157" s="20"/>
      <c r="Q157" s="5"/>
      <c r="R157" s="5"/>
      <c r="S157" s="34"/>
      <c r="T157" s="32"/>
      <c r="U157" s="5"/>
      <c r="V157" s="6"/>
    </row>
    <row r="158" spans="2:22" ht="18" customHeight="1" x14ac:dyDescent="0.3">
      <c r="B158" s="289">
        <f t="shared" si="8"/>
        <v>1</v>
      </c>
      <c r="C158" s="288"/>
      <c r="D158" s="140">
        <f t="shared" si="9"/>
        <v>154</v>
      </c>
      <c r="E158" s="123" t="s">
        <v>2236</v>
      </c>
      <c r="F158" s="20"/>
      <c r="G158" s="70"/>
      <c r="H158" s="70"/>
      <c r="I158" s="70"/>
      <c r="J158" s="70"/>
      <c r="K158" s="229"/>
      <c r="L158" s="189">
        <f>IF(ISBLANK(E158),"",IF(OR(COUNTIF('벼리(게시일기준)'!$L:$AD,E158)&lt;=0,M158&lt;=0),COUNTIF('벼리(게시일기준)'!$L:$AD,E158),IF(M158&gt;0,COUNTIF('벼리(게시일기준)'!$L:$AD,E158)-M158)))</f>
        <v>2</v>
      </c>
      <c r="M158" s="34">
        <f>IF(ISBLANK(E158),"",COUNTIF('벼리(게시일기준)'!$AK:$AK,E158))</f>
        <v>0</v>
      </c>
      <c r="N158" s="196">
        <f t="shared" si="10"/>
        <v>2</v>
      </c>
      <c r="O158" s="186">
        <f t="shared" si="11"/>
        <v>48</v>
      </c>
      <c r="P158" s="20"/>
      <c r="Q158" s="5"/>
      <c r="R158" s="5"/>
      <c r="S158" s="34"/>
      <c r="T158" s="32"/>
      <c r="U158" s="5"/>
      <c r="V158" s="6"/>
    </row>
    <row r="159" spans="2:22" ht="18" customHeight="1" x14ac:dyDescent="0.3">
      <c r="B159" s="289">
        <f t="shared" si="8"/>
        <v>1</v>
      </c>
      <c r="C159" s="288"/>
      <c r="D159" s="140">
        <f t="shared" si="9"/>
        <v>155</v>
      </c>
      <c r="E159" s="123" t="s">
        <v>2237</v>
      </c>
      <c r="F159" s="20"/>
      <c r="G159" s="70"/>
      <c r="H159" s="70"/>
      <c r="I159" s="70"/>
      <c r="J159" s="70"/>
      <c r="K159" s="229"/>
      <c r="L159" s="189">
        <f>IF(ISBLANK(E159),"",IF(OR(COUNTIF('벼리(게시일기준)'!$L:$AD,E159)&lt;=0,M159&lt;=0),COUNTIF('벼리(게시일기준)'!$L:$AD,E159),IF(M159&gt;0,COUNTIF('벼리(게시일기준)'!$L:$AD,E159)-M159)))</f>
        <v>1</v>
      </c>
      <c r="M159" s="34">
        <f>IF(ISBLANK(E159),"",COUNTIF('벼리(게시일기준)'!$AK:$AK,E159))</f>
        <v>0</v>
      </c>
      <c r="N159" s="196">
        <f t="shared" si="10"/>
        <v>1</v>
      </c>
      <c r="O159" s="186">
        <f t="shared" si="11"/>
        <v>91</v>
      </c>
      <c r="P159" s="20"/>
      <c r="Q159" s="5"/>
      <c r="R159" s="5"/>
      <c r="S159" s="34"/>
      <c r="T159" s="32"/>
      <c r="U159" s="5"/>
      <c r="V159" s="6"/>
    </row>
    <row r="160" spans="2:22" ht="18" customHeight="1" x14ac:dyDescent="0.3">
      <c r="B160" s="289">
        <f t="shared" si="8"/>
        <v>1</v>
      </c>
      <c r="C160" s="288"/>
      <c r="D160" s="140">
        <f t="shared" si="9"/>
        <v>156</v>
      </c>
      <c r="E160" s="123" t="s">
        <v>1</v>
      </c>
      <c r="F160" s="20"/>
      <c r="G160" s="70"/>
      <c r="H160" s="70"/>
      <c r="I160" s="70"/>
      <c r="J160" s="70"/>
      <c r="K160" s="229"/>
      <c r="L160" s="189">
        <f>IF(ISBLANK(E160),"",IF(OR(COUNTIF('벼리(게시일기준)'!$L:$AD,E160)&lt;=0,M160&lt;=0),COUNTIF('벼리(게시일기준)'!$L:$AD,E160),IF(M160&gt;0,COUNTIF('벼리(게시일기준)'!$L:$AD,E160)-M160)))</f>
        <v>4</v>
      </c>
      <c r="M160" s="34">
        <f>IF(ISBLANK(E160),"",COUNTIF('벼리(게시일기준)'!$AK:$AK,E160))</f>
        <v>0</v>
      </c>
      <c r="N160" s="196">
        <f t="shared" si="10"/>
        <v>4</v>
      </c>
      <c r="O160" s="186">
        <f t="shared" si="11"/>
        <v>18</v>
      </c>
      <c r="P160" s="20"/>
      <c r="Q160" s="5"/>
      <c r="R160" s="5"/>
      <c r="S160" s="34"/>
      <c r="T160" s="32"/>
      <c r="U160" s="5"/>
      <c r="V160" s="6"/>
    </row>
    <row r="161" spans="2:22" ht="18" customHeight="1" x14ac:dyDescent="0.3">
      <c r="B161" s="289">
        <f t="shared" si="8"/>
        <v>1</v>
      </c>
      <c r="C161" s="288"/>
      <c r="D161" s="140">
        <f t="shared" si="9"/>
        <v>157</v>
      </c>
      <c r="E161" s="123" t="s">
        <v>2741</v>
      </c>
      <c r="F161" s="20"/>
      <c r="G161" s="70"/>
      <c r="H161" s="70"/>
      <c r="I161" s="70"/>
      <c r="J161" s="70"/>
      <c r="K161" s="229"/>
      <c r="L161" s="189">
        <f>IF(ISBLANK(E161),"",IF(OR(COUNTIF('벼리(게시일기준)'!$L:$AD,E161)&lt;=0,M161&lt;=0),COUNTIF('벼리(게시일기준)'!$L:$AD,E161),IF(M161&gt;0,COUNTIF('벼리(게시일기준)'!$L:$AD,E161)-M161)))</f>
        <v>1</v>
      </c>
      <c r="M161" s="34">
        <f>IF(ISBLANK(E161),"",COUNTIF('벼리(게시일기준)'!$AK:$AK,E161))</f>
        <v>0</v>
      </c>
      <c r="N161" s="196">
        <f t="shared" si="10"/>
        <v>1</v>
      </c>
      <c r="O161" s="186">
        <f t="shared" si="11"/>
        <v>91</v>
      </c>
      <c r="P161" s="20"/>
      <c r="Q161" s="5"/>
      <c r="R161" s="5"/>
      <c r="S161" s="34"/>
      <c r="T161" s="32"/>
      <c r="U161" s="5"/>
      <c r="V161" s="6"/>
    </row>
    <row r="162" spans="2:22" ht="18" customHeight="1" x14ac:dyDescent="0.3">
      <c r="B162" s="289">
        <f t="shared" si="8"/>
        <v>1</v>
      </c>
      <c r="C162" s="288"/>
      <c r="D162" s="140">
        <f t="shared" si="9"/>
        <v>158</v>
      </c>
      <c r="E162" s="123" t="s">
        <v>2238</v>
      </c>
      <c r="F162" s="20"/>
      <c r="G162" s="70"/>
      <c r="H162" s="70"/>
      <c r="I162" s="70"/>
      <c r="J162" s="70"/>
      <c r="K162" s="229"/>
      <c r="L162" s="189">
        <f>IF(ISBLANK(E162),"",IF(OR(COUNTIF('벼리(게시일기준)'!$L:$AD,E162)&lt;=0,M162&lt;=0),COUNTIF('벼리(게시일기준)'!$L:$AD,E162),IF(M162&gt;0,COUNTIF('벼리(게시일기준)'!$L:$AD,E162)-M162)))</f>
        <v>1</v>
      </c>
      <c r="M162" s="34">
        <f>IF(ISBLANK(E162),"",COUNTIF('벼리(게시일기준)'!$AK:$AK,E162))</f>
        <v>0</v>
      </c>
      <c r="N162" s="196">
        <f t="shared" si="10"/>
        <v>1</v>
      </c>
      <c r="O162" s="186">
        <f t="shared" si="11"/>
        <v>91</v>
      </c>
      <c r="P162" s="20"/>
      <c r="Q162" s="5"/>
      <c r="R162" s="5"/>
      <c r="S162" s="34"/>
      <c r="T162" s="32" t="s">
        <v>2533</v>
      </c>
      <c r="U162" s="5"/>
      <c r="V162" s="6"/>
    </row>
    <row r="163" spans="2:22" ht="18" customHeight="1" x14ac:dyDescent="0.3">
      <c r="B163" s="289">
        <f t="shared" si="8"/>
        <v>1</v>
      </c>
      <c r="C163" s="288"/>
      <c r="D163" s="140">
        <f t="shared" si="9"/>
        <v>159</v>
      </c>
      <c r="E163" s="123" t="s">
        <v>2859</v>
      </c>
      <c r="F163" s="20"/>
      <c r="G163" s="70"/>
      <c r="H163" s="70"/>
      <c r="I163" s="70"/>
      <c r="J163" s="70"/>
      <c r="K163" s="229"/>
      <c r="L163" s="189">
        <f>IF(ISBLANK(E163),"",IF(OR(COUNTIF('벼리(게시일기준)'!$L:$AD,E163)&lt;=0,M163&lt;=0),COUNTIF('벼리(게시일기준)'!$L:$AD,E163),IF(M163&gt;0,COUNTIF('벼리(게시일기준)'!$L:$AD,E163)-M163)))</f>
        <v>0</v>
      </c>
      <c r="M163" s="34">
        <f>IF(ISBLANK(E163),"",COUNTIF('벼리(게시일기준)'!$AK:$AK,E163))</f>
        <v>1</v>
      </c>
      <c r="N163" s="196">
        <f t="shared" si="10"/>
        <v>1</v>
      </c>
      <c r="O163" s="186">
        <f t="shared" si="11"/>
        <v>91</v>
      </c>
      <c r="P163" s="20"/>
      <c r="Q163" s="5"/>
      <c r="R163" s="5"/>
      <c r="S163" s="34"/>
      <c r="T163" s="32"/>
      <c r="U163" s="5"/>
      <c r="V163" s="6"/>
    </row>
    <row r="164" spans="2:22" ht="18" customHeight="1" x14ac:dyDescent="0.3">
      <c r="B164" s="289">
        <f t="shared" si="8"/>
        <v>1</v>
      </c>
      <c r="C164" s="288"/>
      <c r="D164" s="140">
        <f t="shared" si="9"/>
        <v>160</v>
      </c>
      <c r="E164" s="123" t="s">
        <v>2857</v>
      </c>
      <c r="F164" s="20"/>
      <c r="G164" s="70"/>
      <c r="H164" s="70"/>
      <c r="I164" s="70"/>
      <c r="J164" s="70"/>
      <c r="K164" s="229"/>
      <c r="L164" s="189">
        <f>IF(ISBLANK(E164),"",IF(OR(COUNTIF('벼리(게시일기준)'!$L:$AD,E164)&lt;=0,M164&lt;=0),COUNTIF('벼리(게시일기준)'!$L:$AD,E164),IF(M164&gt;0,COUNTIF('벼리(게시일기준)'!$L:$AD,E164)-M164)))</f>
        <v>0</v>
      </c>
      <c r="M164" s="34">
        <f>IF(ISBLANK(E164),"",COUNTIF('벼리(게시일기준)'!$AK:$AK,E164))</f>
        <v>1</v>
      </c>
      <c r="N164" s="196">
        <f t="shared" si="10"/>
        <v>1</v>
      </c>
      <c r="O164" s="186">
        <f t="shared" si="11"/>
        <v>91</v>
      </c>
      <c r="P164" s="20"/>
      <c r="Q164" s="5"/>
      <c r="R164" s="5"/>
      <c r="S164" s="34"/>
      <c r="T164" s="32"/>
      <c r="U164" s="5"/>
      <c r="V164" s="6"/>
    </row>
    <row r="165" spans="2:22" ht="18" customHeight="1" x14ac:dyDescent="0.3">
      <c r="B165" s="289">
        <f t="shared" si="8"/>
        <v>1</v>
      </c>
      <c r="C165" s="288"/>
      <c r="D165" s="140">
        <f t="shared" si="9"/>
        <v>161</v>
      </c>
      <c r="E165" s="123" t="s">
        <v>2239</v>
      </c>
      <c r="F165" s="20"/>
      <c r="G165" s="70"/>
      <c r="H165" s="70"/>
      <c r="I165" s="70"/>
      <c r="J165" s="70"/>
      <c r="K165" s="229"/>
      <c r="L165" s="189">
        <f>IF(ISBLANK(E165),"",IF(OR(COUNTIF('벼리(게시일기준)'!$L:$AD,E165)&lt;=0,M165&lt;=0),COUNTIF('벼리(게시일기준)'!$L:$AD,E165),IF(M165&gt;0,COUNTIF('벼리(게시일기준)'!$L:$AD,E165)-M165)))</f>
        <v>1</v>
      </c>
      <c r="M165" s="34">
        <f>IF(ISBLANK(E165),"",COUNTIF('벼리(게시일기준)'!$AK:$AK,E165))</f>
        <v>0</v>
      </c>
      <c r="N165" s="196">
        <f t="shared" si="10"/>
        <v>1</v>
      </c>
      <c r="O165" s="186">
        <f t="shared" si="11"/>
        <v>91</v>
      </c>
      <c r="P165" s="20"/>
      <c r="Q165" s="5"/>
      <c r="R165" s="5"/>
      <c r="S165" s="34"/>
      <c r="T165" s="32"/>
      <c r="U165" s="5"/>
      <c r="V165" s="6"/>
    </row>
    <row r="166" spans="2:22" ht="18" customHeight="1" x14ac:dyDescent="0.3">
      <c r="B166" s="289">
        <f t="shared" si="8"/>
        <v>1</v>
      </c>
      <c r="C166" s="288"/>
      <c r="D166" s="140">
        <f t="shared" si="9"/>
        <v>162</v>
      </c>
      <c r="E166" s="123" t="s">
        <v>140</v>
      </c>
      <c r="F166" s="20"/>
      <c r="G166" s="70"/>
      <c r="H166" s="70"/>
      <c r="I166" s="70"/>
      <c r="J166" s="70"/>
      <c r="K166" s="229"/>
      <c r="L166" s="189">
        <f>IF(ISBLANK(E166),"",IF(OR(COUNTIF('벼리(게시일기준)'!$L:$AD,E166)&lt;=0,M166&lt;=0),COUNTIF('벼리(게시일기준)'!$L:$AD,E166),IF(M166&gt;0,COUNTIF('벼리(게시일기준)'!$L:$AD,E166)-M166)))</f>
        <v>1</v>
      </c>
      <c r="M166" s="34">
        <f>IF(ISBLANK(E166),"",COUNTIF('벼리(게시일기준)'!$AK:$AK,E166))</f>
        <v>0</v>
      </c>
      <c r="N166" s="196">
        <f t="shared" si="10"/>
        <v>1</v>
      </c>
      <c r="O166" s="186">
        <f t="shared" si="11"/>
        <v>91</v>
      </c>
      <c r="P166" s="20"/>
      <c r="Q166" s="5"/>
      <c r="R166" s="5"/>
      <c r="S166" s="34"/>
      <c r="T166" s="32"/>
      <c r="U166" s="5"/>
      <c r="V166" s="6"/>
    </row>
    <row r="167" spans="2:22" ht="18" customHeight="1" x14ac:dyDescent="0.3">
      <c r="B167" s="289">
        <f t="shared" si="8"/>
        <v>1</v>
      </c>
      <c r="C167" s="288"/>
      <c r="D167" s="140">
        <f t="shared" si="9"/>
        <v>163</v>
      </c>
      <c r="E167" s="123" t="s">
        <v>2240</v>
      </c>
      <c r="F167" s="20"/>
      <c r="G167" s="70"/>
      <c r="H167" s="70"/>
      <c r="I167" s="70"/>
      <c r="J167" s="70"/>
      <c r="K167" s="229"/>
      <c r="L167" s="189">
        <f>IF(ISBLANK(E167),"",IF(OR(COUNTIF('벼리(게시일기준)'!$L:$AD,E167)&lt;=0,M167&lt;=0),COUNTIF('벼리(게시일기준)'!$L:$AD,E167),IF(M167&gt;0,COUNTIF('벼리(게시일기준)'!$L:$AD,E167)-M167)))</f>
        <v>1</v>
      </c>
      <c r="M167" s="34">
        <f>IF(ISBLANK(E167),"",COUNTIF('벼리(게시일기준)'!$AK:$AK,E167))</f>
        <v>0</v>
      </c>
      <c r="N167" s="196">
        <f t="shared" si="10"/>
        <v>1</v>
      </c>
      <c r="O167" s="186">
        <f t="shared" si="11"/>
        <v>91</v>
      </c>
      <c r="P167" s="20"/>
      <c r="Q167" s="5"/>
      <c r="R167" s="5"/>
      <c r="S167" s="34"/>
      <c r="T167" s="32"/>
      <c r="U167" s="5"/>
      <c r="V167" s="6"/>
    </row>
    <row r="168" spans="2:22" ht="18" customHeight="1" x14ac:dyDescent="0.3">
      <c r="B168" s="289">
        <f t="shared" si="8"/>
        <v>1</v>
      </c>
      <c r="C168" s="288"/>
      <c r="D168" s="140">
        <f t="shared" si="9"/>
        <v>164</v>
      </c>
      <c r="E168" s="123" t="s">
        <v>3</v>
      </c>
      <c r="F168" s="20"/>
      <c r="G168" s="70"/>
      <c r="H168" s="70"/>
      <c r="I168" s="70"/>
      <c r="J168" s="70"/>
      <c r="K168" s="229"/>
      <c r="L168" s="189">
        <f>IF(ISBLANK(E168),"",IF(OR(COUNTIF('벼리(게시일기준)'!$L:$AD,E168)&lt;=0,M168&lt;=0),COUNTIF('벼리(게시일기준)'!$L:$AD,E168),IF(M168&gt;0,COUNTIF('벼리(게시일기준)'!$L:$AD,E168)-M168)))</f>
        <v>1</v>
      </c>
      <c r="M168" s="34">
        <f>IF(ISBLANK(E168),"",COUNTIF('벼리(게시일기준)'!$AK:$AK,E168))</f>
        <v>0</v>
      </c>
      <c r="N168" s="196">
        <f t="shared" si="10"/>
        <v>1</v>
      </c>
      <c r="O168" s="186">
        <f t="shared" si="11"/>
        <v>91</v>
      </c>
      <c r="P168" s="20"/>
      <c r="Q168" s="5"/>
      <c r="R168" s="5"/>
      <c r="S168" s="34"/>
      <c r="T168" s="32"/>
      <c r="U168" s="5"/>
      <c r="V168" s="6"/>
    </row>
    <row r="169" spans="2:22" ht="18" customHeight="1" x14ac:dyDescent="0.3">
      <c r="B169" s="289">
        <f t="shared" si="8"/>
        <v>1</v>
      </c>
      <c r="C169" s="288"/>
      <c r="D169" s="140">
        <f t="shared" si="9"/>
        <v>165</v>
      </c>
      <c r="E169" s="123" t="s">
        <v>2876</v>
      </c>
      <c r="F169" s="20"/>
      <c r="G169" s="70"/>
      <c r="H169" s="70"/>
      <c r="I169" s="70"/>
      <c r="J169" s="70"/>
      <c r="K169" s="229"/>
      <c r="L169" s="189">
        <f>IF(ISBLANK(E169),"",IF(OR(COUNTIF('벼리(게시일기준)'!$L:$AD,E169)&lt;=0,M169&lt;=0),COUNTIF('벼리(게시일기준)'!$L:$AD,E169),IF(M169&gt;0,COUNTIF('벼리(게시일기준)'!$L:$AD,E169)-M169)))</f>
        <v>0</v>
      </c>
      <c r="M169" s="34">
        <f>IF(ISBLANK(E169),"",COUNTIF('벼리(게시일기준)'!$AK:$AK,E169))</f>
        <v>1</v>
      </c>
      <c r="N169" s="196">
        <f t="shared" si="10"/>
        <v>1</v>
      </c>
      <c r="O169" s="186">
        <f t="shared" si="11"/>
        <v>91</v>
      </c>
      <c r="P169" s="20"/>
      <c r="Q169" s="5"/>
      <c r="R169" s="5"/>
      <c r="S169" s="34"/>
      <c r="T169" s="32"/>
      <c r="U169" s="5"/>
      <c r="V169" s="6"/>
    </row>
    <row r="170" spans="2:22" ht="18" customHeight="1" x14ac:dyDescent="0.3">
      <c r="B170" s="289">
        <f t="shared" si="8"/>
        <v>1</v>
      </c>
      <c r="C170" s="288"/>
      <c r="D170" s="140">
        <f t="shared" si="9"/>
        <v>166</v>
      </c>
      <c r="E170" s="123" t="s">
        <v>2510</v>
      </c>
      <c r="F170" s="20"/>
      <c r="G170" s="70"/>
      <c r="H170" s="70"/>
      <c r="I170" s="70"/>
      <c r="J170" s="70"/>
      <c r="K170" s="229"/>
      <c r="L170" s="189">
        <f>IF(ISBLANK(E170),"",IF(OR(COUNTIF('벼리(게시일기준)'!$L:$AD,E170)&lt;=0,M170&lt;=0),COUNTIF('벼리(게시일기준)'!$L:$AD,E170),IF(M170&gt;0,COUNTIF('벼리(게시일기준)'!$L:$AD,E170)-M170)))</f>
        <v>1</v>
      </c>
      <c r="M170" s="34">
        <f>IF(ISBLANK(E170),"",COUNTIF('벼리(게시일기준)'!$AK:$AK,E170))</f>
        <v>0</v>
      </c>
      <c r="N170" s="196">
        <f t="shared" si="10"/>
        <v>1</v>
      </c>
      <c r="O170" s="186">
        <f t="shared" si="11"/>
        <v>91</v>
      </c>
      <c r="P170" s="20"/>
      <c r="Q170" s="5"/>
      <c r="R170" s="5"/>
      <c r="S170" s="34"/>
      <c r="T170" s="32" t="s">
        <v>2508</v>
      </c>
      <c r="U170" s="5"/>
      <c r="V170" s="6"/>
    </row>
    <row r="171" spans="2:22" ht="18" customHeight="1" x14ac:dyDescent="0.3">
      <c r="B171" s="289">
        <f t="shared" si="8"/>
        <v>1</v>
      </c>
      <c r="C171" s="288"/>
      <c r="D171" s="140">
        <f t="shared" si="9"/>
        <v>167</v>
      </c>
      <c r="E171" s="123" t="s">
        <v>2728</v>
      </c>
      <c r="F171" s="20"/>
      <c r="G171" s="70"/>
      <c r="H171" s="70"/>
      <c r="I171" s="70"/>
      <c r="J171" s="70"/>
      <c r="K171" s="229"/>
      <c r="L171" s="189">
        <f>IF(ISBLANK(E171),"",IF(OR(COUNTIF('벼리(게시일기준)'!$L:$AD,E171)&lt;=0,M171&lt;=0),COUNTIF('벼리(게시일기준)'!$L:$AD,E171),IF(M171&gt;0,COUNTIF('벼리(게시일기준)'!$L:$AD,E171)-M171)))</f>
        <v>1</v>
      </c>
      <c r="M171" s="34">
        <f>IF(ISBLANK(E171),"",COUNTIF('벼리(게시일기준)'!$AK:$AK,E171))</f>
        <v>0</v>
      </c>
      <c r="N171" s="196">
        <f t="shared" si="10"/>
        <v>1</v>
      </c>
      <c r="O171" s="186">
        <f t="shared" si="11"/>
        <v>91</v>
      </c>
      <c r="P171" s="20"/>
      <c r="Q171" s="5"/>
      <c r="R171" s="5"/>
      <c r="S171" s="34"/>
      <c r="T171" s="32" t="s">
        <v>2726</v>
      </c>
      <c r="U171" s="5"/>
      <c r="V171" s="6"/>
    </row>
    <row r="172" spans="2:22" ht="18" customHeight="1" x14ac:dyDescent="0.3">
      <c r="B172" s="289">
        <f t="shared" si="8"/>
        <v>1</v>
      </c>
      <c r="C172" s="288"/>
      <c r="D172" s="140">
        <f t="shared" si="9"/>
        <v>168</v>
      </c>
      <c r="E172" s="123" t="s">
        <v>2241</v>
      </c>
      <c r="F172" s="20"/>
      <c r="G172" s="70"/>
      <c r="H172" s="70"/>
      <c r="I172" s="70"/>
      <c r="J172" s="70"/>
      <c r="K172" s="229"/>
      <c r="L172" s="189">
        <f>IF(ISBLANK(E172),"",IF(OR(COUNTIF('벼리(게시일기준)'!$L:$AD,E172)&lt;=0,M172&lt;=0),COUNTIF('벼리(게시일기준)'!$L:$AD,E172),IF(M172&gt;0,COUNTIF('벼리(게시일기준)'!$L:$AD,E172)-M172)))</f>
        <v>3</v>
      </c>
      <c r="M172" s="34">
        <f>IF(ISBLANK(E172),"",COUNTIF('벼리(게시일기준)'!$AK:$AK,E172))</f>
        <v>0</v>
      </c>
      <c r="N172" s="196">
        <f t="shared" si="10"/>
        <v>3</v>
      </c>
      <c r="O172" s="186">
        <f t="shared" si="11"/>
        <v>28</v>
      </c>
      <c r="P172" s="20"/>
      <c r="Q172" s="5"/>
      <c r="R172" s="5"/>
      <c r="S172" s="34"/>
      <c r="T172" s="32"/>
      <c r="U172" s="5"/>
      <c r="V172" s="6"/>
    </row>
    <row r="173" spans="2:22" ht="18" customHeight="1" x14ac:dyDescent="0.3">
      <c r="B173" s="289">
        <f t="shared" si="8"/>
        <v>1</v>
      </c>
      <c r="C173" s="288"/>
      <c r="D173" s="140">
        <f t="shared" si="9"/>
        <v>169</v>
      </c>
      <c r="E173" s="123" t="s">
        <v>2513</v>
      </c>
      <c r="F173" s="20"/>
      <c r="G173" s="70"/>
      <c r="H173" s="70"/>
      <c r="I173" s="70"/>
      <c r="J173" s="70"/>
      <c r="K173" s="229"/>
      <c r="L173" s="189">
        <f>IF(ISBLANK(E173),"",IF(OR(COUNTIF('벼리(게시일기준)'!$L:$AD,E173)&lt;=0,M173&lt;=0),COUNTIF('벼리(게시일기준)'!$L:$AD,E173),IF(M173&gt;0,COUNTIF('벼리(게시일기준)'!$L:$AD,E173)-M173)))</f>
        <v>1</v>
      </c>
      <c r="M173" s="34">
        <f>IF(ISBLANK(E173),"",COUNTIF('벼리(게시일기준)'!$AK:$AK,E173))</f>
        <v>0</v>
      </c>
      <c r="N173" s="196">
        <f t="shared" si="10"/>
        <v>1</v>
      </c>
      <c r="O173" s="186">
        <f t="shared" si="11"/>
        <v>91</v>
      </c>
      <c r="P173" s="20"/>
      <c r="Q173" s="5"/>
      <c r="R173" s="5"/>
      <c r="S173" s="34"/>
      <c r="T173" s="32" t="s">
        <v>2508</v>
      </c>
      <c r="U173" s="5"/>
      <c r="V173" s="6"/>
    </row>
    <row r="174" spans="2:22" ht="18" customHeight="1" x14ac:dyDescent="0.3">
      <c r="B174" s="289">
        <f t="shared" si="8"/>
        <v>1</v>
      </c>
      <c r="C174" s="288"/>
      <c r="D174" s="140">
        <f t="shared" si="9"/>
        <v>170</v>
      </c>
      <c r="E174" s="123" t="s">
        <v>2242</v>
      </c>
      <c r="F174" s="20"/>
      <c r="G174" s="70"/>
      <c r="H174" s="70"/>
      <c r="I174" s="70"/>
      <c r="J174" s="70"/>
      <c r="K174" s="229"/>
      <c r="L174" s="189">
        <f>IF(ISBLANK(E174),"",IF(OR(COUNTIF('벼리(게시일기준)'!$L:$AD,E174)&lt;=0,M174&lt;=0),COUNTIF('벼리(게시일기준)'!$L:$AD,E174),IF(M174&gt;0,COUNTIF('벼리(게시일기준)'!$L:$AD,E174)-M174)))</f>
        <v>1</v>
      </c>
      <c r="M174" s="34">
        <f>IF(ISBLANK(E174),"",COUNTIF('벼리(게시일기준)'!$AK:$AK,E174))</f>
        <v>0</v>
      </c>
      <c r="N174" s="196">
        <f t="shared" si="10"/>
        <v>1</v>
      </c>
      <c r="O174" s="186">
        <f t="shared" si="11"/>
        <v>91</v>
      </c>
      <c r="P174" s="20"/>
      <c r="Q174" s="5"/>
      <c r="R174" s="5"/>
      <c r="S174" s="34"/>
      <c r="T174" s="32"/>
      <c r="U174" s="5"/>
      <c r="V174" s="6"/>
    </row>
    <row r="175" spans="2:22" ht="18" customHeight="1" x14ac:dyDescent="0.3">
      <c r="B175" s="289">
        <f t="shared" si="8"/>
        <v>1</v>
      </c>
      <c r="C175" s="288"/>
      <c r="D175" s="140">
        <f t="shared" si="9"/>
        <v>171</v>
      </c>
      <c r="E175" s="123" t="s">
        <v>2243</v>
      </c>
      <c r="F175" s="20"/>
      <c r="G175" s="70"/>
      <c r="H175" s="70"/>
      <c r="I175" s="70"/>
      <c r="J175" s="70"/>
      <c r="K175" s="229"/>
      <c r="L175" s="189">
        <f>IF(ISBLANK(E175),"",IF(OR(COUNTIF('벼리(게시일기준)'!$L:$AD,E175)&lt;=0,M175&lt;=0),COUNTIF('벼리(게시일기준)'!$L:$AD,E175),IF(M175&gt;0,COUNTIF('벼리(게시일기준)'!$L:$AD,E175)-M175)))</f>
        <v>1</v>
      </c>
      <c r="M175" s="34">
        <f>IF(ISBLANK(E175),"",COUNTIF('벼리(게시일기준)'!$AK:$AK,E175))</f>
        <v>0</v>
      </c>
      <c r="N175" s="196">
        <f t="shared" si="10"/>
        <v>1</v>
      </c>
      <c r="O175" s="186">
        <f t="shared" si="11"/>
        <v>91</v>
      </c>
      <c r="P175" s="20"/>
      <c r="Q175" s="5"/>
      <c r="R175" s="5"/>
      <c r="S175" s="34"/>
      <c r="T175" s="32"/>
      <c r="U175" s="5"/>
      <c r="V175" s="6"/>
    </row>
    <row r="176" spans="2:22" ht="18" customHeight="1" x14ac:dyDescent="0.3">
      <c r="B176" s="289">
        <f t="shared" si="8"/>
        <v>1</v>
      </c>
      <c r="C176" s="288"/>
      <c r="D176" s="140">
        <f t="shared" si="9"/>
        <v>172</v>
      </c>
      <c r="E176" s="123" t="s">
        <v>2713</v>
      </c>
      <c r="F176" s="20"/>
      <c r="G176" s="70"/>
      <c r="H176" s="70"/>
      <c r="I176" s="70"/>
      <c r="J176" s="70"/>
      <c r="K176" s="229"/>
      <c r="L176" s="189">
        <f>IF(ISBLANK(E176),"",IF(OR(COUNTIF('벼리(게시일기준)'!$L:$AD,E176)&lt;=0,M176&lt;=0),COUNTIF('벼리(게시일기준)'!$L:$AD,E176),IF(M176&gt;0,COUNTIF('벼리(게시일기준)'!$L:$AD,E176)-M176)))</f>
        <v>1</v>
      </c>
      <c r="M176" s="34">
        <f>IF(ISBLANK(E176),"",COUNTIF('벼리(게시일기준)'!$AK:$AK,E176))</f>
        <v>0</v>
      </c>
      <c r="N176" s="196">
        <f t="shared" si="10"/>
        <v>1</v>
      </c>
      <c r="O176" s="186">
        <f t="shared" si="11"/>
        <v>91</v>
      </c>
      <c r="P176" s="20"/>
      <c r="Q176" s="5"/>
      <c r="R176" s="5"/>
      <c r="S176" s="34"/>
      <c r="T176" s="32"/>
      <c r="U176" s="5"/>
      <c r="V176" s="6"/>
    </row>
    <row r="177" spans="2:22" ht="18" customHeight="1" x14ac:dyDescent="0.3">
      <c r="B177" s="289">
        <f t="shared" si="8"/>
        <v>1</v>
      </c>
      <c r="C177" s="288"/>
      <c r="D177" s="140">
        <f t="shared" si="9"/>
        <v>173</v>
      </c>
      <c r="E177" s="123" t="s">
        <v>2889</v>
      </c>
      <c r="F177" s="20"/>
      <c r="G177" s="70"/>
      <c r="H177" s="70"/>
      <c r="I177" s="70"/>
      <c r="J177" s="70"/>
      <c r="K177" s="229"/>
      <c r="L177" s="189">
        <f>IF(ISBLANK(E177),"",IF(OR(COUNTIF('벼리(게시일기준)'!$L:$AD,E177)&lt;=0,M177&lt;=0),COUNTIF('벼리(게시일기준)'!$L:$AD,E177),IF(M177&gt;0,COUNTIF('벼리(게시일기준)'!$L:$AD,E177)-M177)))</f>
        <v>0</v>
      </c>
      <c r="M177" s="34">
        <f>IF(ISBLANK(E177),"",COUNTIF('벼리(게시일기준)'!$AK:$AK,E177))</f>
        <v>6</v>
      </c>
      <c r="N177" s="196">
        <f t="shared" si="10"/>
        <v>6</v>
      </c>
      <c r="O177" s="186">
        <f t="shared" si="11"/>
        <v>11</v>
      </c>
      <c r="P177" s="20"/>
      <c r="Q177" s="5"/>
      <c r="R177" s="5"/>
      <c r="S177" s="34"/>
      <c r="T177" s="32"/>
      <c r="U177" s="5"/>
      <c r="V177" s="6"/>
    </row>
    <row r="178" spans="2:22" ht="18" customHeight="1" x14ac:dyDescent="0.3">
      <c r="B178" s="289">
        <f t="shared" si="8"/>
        <v>1</v>
      </c>
      <c r="C178" s="288"/>
      <c r="D178" s="140">
        <f t="shared" si="9"/>
        <v>174</v>
      </c>
      <c r="E178" s="123" t="s">
        <v>2244</v>
      </c>
      <c r="F178" s="20"/>
      <c r="G178" s="70"/>
      <c r="H178" s="70"/>
      <c r="I178" s="70"/>
      <c r="J178" s="70"/>
      <c r="K178" s="229"/>
      <c r="L178" s="189">
        <f>IF(ISBLANK(E178),"",IF(OR(COUNTIF('벼리(게시일기준)'!$L:$AD,E178)&lt;=0,M178&lt;=0),COUNTIF('벼리(게시일기준)'!$L:$AD,E178),IF(M178&gt;0,COUNTIF('벼리(게시일기준)'!$L:$AD,E178)-M178)))</f>
        <v>1</v>
      </c>
      <c r="M178" s="34">
        <f>IF(ISBLANK(E178),"",COUNTIF('벼리(게시일기준)'!$AK:$AK,E178))</f>
        <v>0</v>
      </c>
      <c r="N178" s="196">
        <f t="shared" si="10"/>
        <v>1</v>
      </c>
      <c r="O178" s="186">
        <f t="shared" si="11"/>
        <v>91</v>
      </c>
      <c r="P178" s="20"/>
      <c r="Q178" s="5"/>
      <c r="R178" s="5"/>
      <c r="S178" s="34"/>
      <c r="T178" s="32"/>
      <c r="U178" s="5"/>
      <c r="V178" s="6"/>
    </row>
    <row r="179" spans="2:22" ht="18" customHeight="1" x14ac:dyDescent="0.3">
      <c r="B179" s="289">
        <f t="shared" si="8"/>
        <v>1</v>
      </c>
      <c r="C179" s="288"/>
      <c r="D179" s="140">
        <f t="shared" si="9"/>
        <v>175</v>
      </c>
      <c r="E179" s="123" t="s">
        <v>2245</v>
      </c>
      <c r="F179" s="20"/>
      <c r="G179" s="70"/>
      <c r="H179" s="70"/>
      <c r="I179" s="70"/>
      <c r="J179" s="70"/>
      <c r="K179" s="229"/>
      <c r="L179" s="189">
        <f>IF(ISBLANK(E179),"",IF(OR(COUNTIF('벼리(게시일기준)'!$L:$AD,E179)&lt;=0,M179&lt;=0),COUNTIF('벼리(게시일기준)'!$L:$AD,E179),IF(M179&gt;0,COUNTIF('벼리(게시일기준)'!$L:$AD,E179)-M179)))</f>
        <v>1</v>
      </c>
      <c r="M179" s="34">
        <f>IF(ISBLANK(E179),"",COUNTIF('벼리(게시일기준)'!$AK:$AK,E179))</f>
        <v>0</v>
      </c>
      <c r="N179" s="196">
        <f t="shared" si="10"/>
        <v>1</v>
      </c>
      <c r="O179" s="186">
        <f t="shared" si="11"/>
        <v>91</v>
      </c>
      <c r="P179" s="20"/>
      <c r="Q179" s="5"/>
      <c r="R179" s="5"/>
      <c r="S179" s="34"/>
      <c r="T179" s="32"/>
      <c r="U179" s="5"/>
      <c r="V179" s="6"/>
    </row>
    <row r="180" spans="2:22" ht="18" customHeight="1" x14ac:dyDescent="0.3">
      <c r="B180" s="289">
        <f t="shared" si="8"/>
        <v>1</v>
      </c>
      <c r="C180" s="288"/>
      <c r="D180" s="140">
        <f t="shared" si="9"/>
        <v>176</v>
      </c>
      <c r="E180" s="123" t="s">
        <v>2716</v>
      </c>
      <c r="F180" s="20"/>
      <c r="G180" s="70"/>
      <c r="H180" s="70"/>
      <c r="I180" s="70"/>
      <c r="J180" s="70"/>
      <c r="K180" s="229"/>
      <c r="L180" s="189">
        <f>IF(ISBLANK(E180),"",IF(OR(COUNTIF('벼리(게시일기준)'!$L:$AD,E180)&lt;=0,M180&lt;=0),COUNTIF('벼리(게시일기준)'!$L:$AD,E180),IF(M180&gt;0,COUNTIF('벼리(게시일기준)'!$L:$AD,E180)-M180)))</f>
        <v>1</v>
      </c>
      <c r="M180" s="34">
        <f>IF(ISBLANK(E180),"",COUNTIF('벼리(게시일기준)'!$AK:$AK,E180))</f>
        <v>0</v>
      </c>
      <c r="N180" s="196">
        <f t="shared" si="10"/>
        <v>1</v>
      </c>
      <c r="O180" s="186">
        <f t="shared" si="11"/>
        <v>91</v>
      </c>
      <c r="P180" s="20"/>
      <c r="Q180" s="5"/>
      <c r="R180" s="5"/>
      <c r="S180" s="34"/>
      <c r="T180" s="32"/>
      <c r="U180" s="5"/>
      <c r="V180" s="6"/>
    </row>
    <row r="181" spans="2:22" s="215" customFormat="1" ht="18" customHeight="1" x14ac:dyDescent="0.3">
      <c r="B181" s="292">
        <f t="shared" si="8"/>
        <v>1</v>
      </c>
      <c r="C181" s="293" t="s">
        <v>2996</v>
      </c>
      <c r="D181" s="216">
        <f t="shared" si="9"/>
        <v>177</v>
      </c>
      <c r="E181" s="217" t="s">
        <v>2247</v>
      </c>
      <c r="F181" s="218" t="s">
        <v>2972</v>
      </c>
      <c r="G181" s="219"/>
      <c r="H181" s="219"/>
      <c r="I181" s="219"/>
      <c r="J181" s="219" t="s">
        <v>2967</v>
      </c>
      <c r="K181" s="232" t="s">
        <v>2969</v>
      </c>
      <c r="L181" s="220">
        <f>IF(ISBLANK(E181),"",IF(OR(COUNTIF('벼리(게시일기준)'!$L:$AD,E181)&lt;=0,M181&lt;=0),COUNTIF('벼리(게시일기준)'!$L:$AD,E181),IF(M181&gt;0,COUNTIF('벼리(게시일기준)'!$L:$AD,E181)-M181)))</f>
        <v>2</v>
      </c>
      <c r="M181" s="221">
        <f>IF(ISBLANK(E181),"",COUNTIF('벼리(게시일기준)'!$AK:$AK,E181))</f>
        <v>0</v>
      </c>
      <c r="N181" s="222">
        <f t="shared" si="10"/>
        <v>2</v>
      </c>
      <c r="O181" s="223">
        <f t="shared" si="11"/>
        <v>48</v>
      </c>
      <c r="P181" s="218"/>
      <c r="Q181" s="224"/>
      <c r="R181" s="224"/>
      <c r="S181" s="221"/>
      <c r="T181" s="225"/>
      <c r="U181" s="224"/>
      <c r="V181" s="226"/>
    </row>
    <row r="182" spans="2:22" ht="18" customHeight="1" x14ac:dyDescent="0.3">
      <c r="B182" s="289">
        <f t="shared" si="8"/>
        <v>1</v>
      </c>
      <c r="C182" s="288"/>
      <c r="D182" s="140">
        <f t="shared" si="9"/>
        <v>178</v>
      </c>
      <c r="E182" s="123" t="s">
        <v>2248</v>
      </c>
      <c r="F182" s="20"/>
      <c r="G182" s="70"/>
      <c r="H182" s="70"/>
      <c r="I182" s="70"/>
      <c r="J182" s="70"/>
      <c r="K182" s="229"/>
      <c r="L182" s="189">
        <f>IF(ISBLANK(E182),"",IF(OR(COUNTIF('벼리(게시일기준)'!$L:$AD,E182)&lt;=0,M182&lt;=0),COUNTIF('벼리(게시일기준)'!$L:$AD,E182),IF(M182&gt;0,COUNTIF('벼리(게시일기준)'!$L:$AD,E182)-M182)))</f>
        <v>1</v>
      </c>
      <c r="M182" s="34">
        <f>IF(ISBLANK(E182),"",COUNTIF('벼리(게시일기준)'!$AK:$AK,E182))</f>
        <v>0</v>
      </c>
      <c r="N182" s="196">
        <f t="shared" si="10"/>
        <v>1</v>
      </c>
      <c r="O182" s="186">
        <f t="shared" si="11"/>
        <v>91</v>
      </c>
      <c r="P182" s="20"/>
      <c r="Q182" s="5"/>
      <c r="R182" s="5"/>
      <c r="S182" s="34"/>
      <c r="T182" s="32"/>
      <c r="U182" s="5"/>
      <c r="V182" s="6"/>
    </row>
    <row r="183" spans="2:22" ht="18" customHeight="1" x14ac:dyDescent="0.3">
      <c r="B183" s="289">
        <f t="shared" si="8"/>
        <v>1</v>
      </c>
      <c r="C183" s="288"/>
      <c r="D183" s="140">
        <f t="shared" si="9"/>
        <v>179</v>
      </c>
      <c r="E183" s="123" t="s">
        <v>59</v>
      </c>
      <c r="F183" s="20"/>
      <c r="G183" s="70"/>
      <c r="H183" s="70"/>
      <c r="I183" s="70"/>
      <c r="J183" s="70"/>
      <c r="K183" s="229"/>
      <c r="L183" s="189">
        <f>IF(ISBLANK(E183),"",IF(OR(COUNTIF('벼리(게시일기준)'!$L:$AD,E183)&lt;=0,M183&lt;=0),COUNTIF('벼리(게시일기준)'!$L:$AD,E183),IF(M183&gt;0,COUNTIF('벼리(게시일기준)'!$L:$AD,E183)-M183)))</f>
        <v>1</v>
      </c>
      <c r="M183" s="34">
        <f>IF(ISBLANK(E183),"",COUNTIF('벼리(게시일기준)'!$AK:$AK,E183))</f>
        <v>0</v>
      </c>
      <c r="N183" s="196">
        <f t="shared" si="10"/>
        <v>1</v>
      </c>
      <c r="O183" s="186">
        <f t="shared" si="11"/>
        <v>91</v>
      </c>
      <c r="P183" s="20"/>
      <c r="Q183" s="5"/>
      <c r="R183" s="5"/>
      <c r="S183" s="34"/>
      <c r="T183" s="32"/>
      <c r="U183" s="5"/>
      <c r="V183" s="6"/>
    </row>
    <row r="184" spans="2:22" ht="18" customHeight="1" x14ac:dyDescent="0.3">
      <c r="B184" s="289">
        <f t="shared" si="8"/>
        <v>1</v>
      </c>
      <c r="C184" s="288"/>
      <c r="D184" s="140">
        <f t="shared" si="9"/>
        <v>180</v>
      </c>
      <c r="E184" s="123" t="s">
        <v>2249</v>
      </c>
      <c r="F184" s="20"/>
      <c r="G184" s="70"/>
      <c r="H184" s="70"/>
      <c r="I184" s="70"/>
      <c r="J184" s="70"/>
      <c r="K184" s="229"/>
      <c r="L184" s="189">
        <f>IF(ISBLANK(E184),"",IF(OR(COUNTIF('벼리(게시일기준)'!$L:$AD,E184)&lt;=0,M184&lt;=0),COUNTIF('벼리(게시일기준)'!$L:$AD,E184),IF(M184&gt;0,COUNTIF('벼리(게시일기준)'!$L:$AD,E184)-M184)))</f>
        <v>1</v>
      </c>
      <c r="M184" s="34">
        <f>IF(ISBLANK(E184),"",COUNTIF('벼리(게시일기준)'!$AK:$AK,E184))</f>
        <v>0</v>
      </c>
      <c r="N184" s="196">
        <f t="shared" si="10"/>
        <v>1</v>
      </c>
      <c r="O184" s="186">
        <f t="shared" si="11"/>
        <v>91</v>
      </c>
      <c r="P184" s="20"/>
      <c r="Q184" s="5"/>
      <c r="R184" s="5"/>
      <c r="S184" s="34"/>
      <c r="T184" s="32"/>
      <c r="U184" s="5"/>
      <c r="V184" s="6"/>
    </row>
    <row r="185" spans="2:22" ht="18" customHeight="1" x14ac:dyDescent="0.3">
      <c r="B185" s="289">
        <f t="shared" si="8"/>
        <v>1</v>
      </c>
      <c r="C185" s="288"/>
      <c r="D185" s="140">
        <f t="shared" si="9"/>
        <v>181</v>
      </c>
      <c r="E185" s="123" t="s">
        <v>2250</v>
      </c>
      <c r="F185" s="20"/>
      <c r="G185" s="70"/>
      <c r="H185" s="70"/>
      <c r="I185" s="70"/>
      <c r="J185" s="70"/>
      <c r="K185" s="229"/>
      <c r="L185" s="189">
        <f>IF(ISBLANK(E185),"",IF(OR(COUNTIF('벼리(게시일기준)'!$L:$AD,E185)&lt;=0,M185&lt;=0),COUNTIF('벼리(게시일기준)'!$L:$AD,E185),IF(M185&gt;0,COUNTIF('벼리(게시일기준)'!$L:$AD,E185)-M185)))</f>
        <v>1</v>
      </c>
      <c r="M185" s="34">
        <f>IF(ISBLANK(E185),"",COUNTIF('벼리(게시일기준)'!$AK:$AK,E185))</f>
        <v>0</v>
      </c>
      <c r="N185" s="196">
        <f t="shared" si="10"/>
        <v>1</v>
      </c>
      <c r="O185" s="186">
        <f t="shared" si="11"/>
        <v>91</v>
      </c>
      <c r="P185" s="20"/>
      <c r="Q185" s="5"/>
      <c r="R185" s="5"/>
      <c r="S185" s="34"/>
      <c r="T185" s="32"/>
      <c r="U185" s="5"/>
      <c r="V185" s="6"/>
    </row>
    <row r="186" spans="2:22" ht="18" customHeight="1" x14ac:dyDescent="0.3">
      <c r="B186" s="289">
        <f t="shared" si="8"/>
        <v>1</v>
      </c>
      <c r="C186" s="288"/>
      <c r="D186" s="140">
        <f t="shared" si="9"/>
        <v>182</v>
      </c>
      <c r="E186" s="123" t="s">
        <v>2872</v>
      </c>
      <c r="F186" s="20"/>
      <c r="G186" s="70"/>
      <c r="H186" s="70"/>
      <c r="I186" s="70"/>
      <c r="J186" s="70"/>
      <c r="K186" s="229"/>
      <c r="L186" s="189">
        <f>IF(ISBLANK(E186),"",IF(OR(COUNTIF('벼리(게시일기준)'!$L:$AD,E186)&lt;=0,M186&lt;=0),COUNTIF('벼리(게시일기준)'!$L:$AD,E186),IF(M186&gt;0,COUNTIF('벼리(게시일기준)'!$L:$AD,E186)-M186)))</f>
        <v>0</v>
      </c>
      <c r="M186" s="34">
        <f>IF(ISBLANK(E186),"",COUNTIF('벼리(게시일기준)'!$AK:$AK,E186))</f>
        <v>1</v>
      </c>
      <c r="N186" s="196">
        <f t="shared" si="10"/>
        <v>1</v>
      </c>
      <c r="O186" s="186">
        <f t="shared" si="11"/>
        <v>91</v>
      </c>
      <c r="P186" s="20"/>
      <c r="Q186" s="5"/>
      <c r="R186" s="5"/>
      <c r="S186" s="34"/>
      <c r="T186" s="32"/>
      <c r="U186" s="5"/>
      <c r="V186" s="6"/>
    </row>
    <row r="187" spans="2:22" ht="18" customHeight="1" x14ac:dyDescent="0.3">
      <c r="B187" s="289">
        <f t="shared" si="8"/>
        <v>1</v>
      </c>
      <c r="C187" s="288"/>
      <c r="D187" s="140">
        <f t="shared" si="9"/>
        <v>183</v>
      </c>
      <c r="E187" s="123" t="s">
        <v>2251</v>
      </c>
      <c r="F187" s="20"/>
      <c r="G187" s="70"/>
      <c r="H187" s="70"/>
      <c r="I187" s="70"/>
      <c r="J187" s="70"/>
      <c r="K187" s="229"/>
      <c r="L187" s="189">
        <f>IF(ISBLANK(E187),"",IF(OR(COUNTIF('벼리(게시일기준)'!$L:$AD,E187)&lt;=0,M187&lt;=0),COUNTIF('벼리(게시일기준)'!$L:$AD,E187),IF(M187&gt;0,COUNTIF('벼리(게시일기준)'!$L:$AD,E187)-M187)))</f>
        <v>1</v>
      </c>
      <c r="M187" s="34">
        <f>IF(ISBLANK(E187),"",COUNTIF('벼리(게시일기준)'!$AK:$AK,E187))</f>
        <v>0</v>
      </c>
      <c r="N187" s="196">
        <f t="shared" si="10"/>
        <v>1</v>
      </c>
      <c r="O187" s="186">
        <f t="shared" si="11"/>
        <v>91</v>
      </c>
      <c r="P187" s="20"/>
      <c r="Q187" s="5"/>
      <c r="R187" s="5"/>
      <c r="S187" s="34"/>
      <c r="T187" s="32"/>
      <c r="U187" s="5"/>
      <c r="V187" s="6"/>
    </row>
    <row r="188" spans="2:22" ht="18" customHeight="1" x14ac:dyDescent="0.3">
      <c r="B188" s="289">
        <f t="shared" si="8"/>
        <v>1</v>
      </c>
      <c r="C188" s="288"/>
      <c r="D188" s="140">
        <f t="shared" si="9"/>
        <v>184</v>
      </c>
      <c r="E188" s="123" t="s">
        <v>155</v>
      </c>
      <c r="F188" s="20"/>
      <c r="G188" s="70"/>
      <c r="H188" s="70"/>
      <c r="I188" s="70"/>
      <c r="J188" s="70"/>
      <c r="K188" s="229"/>
      <c r="L188" s="189">
        <f>IF(ISBLANK(E188),"",IF(OR(COUNTIF('벼리(게시일기준)'!$L:$AD,E188)&lt;=0,M188&lt;=0),COUNTIF('벼리(게시일기준)'!$L:$AD,E188),IF(M188&gt;0,COUNTIF('벼리(게시일기준)'!$L:$AD,E188)-M188)))</f>
        <v>2</v>
      </c>
      <c r="M188" s="34">
        <f>IF(ISBLANK(E188),"",COUNTIF('벼리(게시일기준)'!$AK:$AK,E188))</f>
        <v>0</v>
      </c>
      <c r="N188" s="196">
        <f t="shared" si="10"/>
        <v>2</v>
      </c>
      <c r="O188" s="186">
        <f t="shared" si="11"/>
        <v>48</v>
      </c>
      <c r="P188" s="20"/>
      <c r="Q188" s="5"/>
      <c r="R188" s="5"/>
      <c r="S188" s="34"/>
      <c r="T188" s="32"/>
      <c r="U188" s="5"/>
      <c r="V188" s="6"/>
    </row>
    <row r="189" spans="2:22" ht="18" customHeight="1" x14ac:dyDescent="0.3">
      <c r="B189" s="289">
        <f t="shared" si="8"/>
        <v>1</v>
      </c>
      <c r="C189" s="288"/>
      <c r="D189" s="140">
        <f t="shared" si="9"/>
        <v>185</v>
      </c>
      <c r="E189" s="123" t="s">
        <v>2497</v>
      </c>
      <c r="F189" s="20"/>
      <c r="G189" s="70"/>
      <c r="H189" s="70"/>
      <c r="I189" s="70"/>
      <c r="J189" s="70"/>
      <c r="K189" s="229"/>
      <c r="L189" s="189">
        <f>IF(ISBLANK(E189),"",IF(OR(COUNTIF('벼리(게시일기준)'!$L:$AD,E189)&lt;=0,M189&lt;=0),COUNTIF('벼리(게시일기준)'!$L:$AD,E189),IF(M189&gt;0,COUNTIF('벼리(게시일기준)'!$L:$AD,E189)-M189)))</f>
        <v>1</v>
      </c>
      <c r="M189" s="34">
        <f>IF(ISBLANK(E189),"",COUNTIF('벼리(게시일기준)'!$AK:$AK,E189))</f>
        <v>0</v>
      </c>
      <c r="N189" s="196">
        <f t="shared" si="10"/>
        <v>1</v>
      </c>
      <c r="O189" s="186">
        <f t="shared" si="11"/>
        <v>91</v>
      </c>
      <c r="P189" s="20"/>
      <c r="Q189" s="5"/>
      <c r="R189" s="5"/>
      <c r="S189" s="34"/>
      <c r="T189" s="32"/>
      <c r="U189" s="5"/>
      <c r="V189" s="6"/>
    </row>
    <row r="190" spans="2:22" ht="18" customHeight="1" x14ac:dyDescent="0.3">
      <c r="B190" s="289">
        <f t="shared" si="8"/>
        <v>1</v>
      </c>
      <c r="C190" s="288"/>
      <c r="D190" s="140">
        <f t="shared" si="9"/>
        <v>186</v>
      </c>
      <c r="E190" s="123" t="s">
        <v>2252</v>
      </c>
      <c r="F190" s="20"/>
      <c r="G190" s="70"/>
      <c r="H190" s="70"/>
      <c r="I190" s="70"/>
      <c r="J190" s="70"/>
      <c r="K190" s="229"/>
      <c r="L190" s="189">
        <f>IF(ISBLANK(E190),"",IF(OR(COUNTIF('벼리(게시일기준)'!$L:$AD,E190)&lt;=0,M190&lt;=0),COUNTIF('벼리(게시일기준)'!$L:$AD,E190),IF(M190&gt;0,COUNTIF('벼리(게시일기준)'!$L:$AD,E190)-M190)))</f>
        <v>1</v>
      </c>
      <c r="M190" s="34">
        <f>IF(ISBLANK(E190),"",COUNTIF('벼리(게시일기준)'!$AK:$AK,E190))</f>
        <v>0</v>
      </c>
      <c r="N190" s="196">
        <f t="shared" si="10"/>
        <v>1</v>
      </c>
      <c r="O190" s="186">
        <f t="shared" si="11"/>
        <v>91</v>
      </c>
      <c r="P190" s="20"/>
      <c r="Q190" s="5"/>
      <c r="R190" s="5"/>
      <c r="S190" s="34"/>
      <c r="T190" s="32"/>
      <c r="U190" s="5"/>
      <c r="V190" s="6"/>
    </row>
    <row r="191" spans="2:22" ht="18" customHeight="1" x14ac:dyDescent="0.3">
      <c r="B191" s="289">
        <f t="shared" si="8"/>
        <v>1</v>
      </c>
      <c r="C191" s="288"/>
      <c r="D191" s="140">
        <f t="shared" si="9"/>
        <v>187</v>
      </c>
      <c r="E191" s="123" t="s">
        <v>2479</v>
      </c>
      <c r="F191" s="20"/>
      <c r="G191" s="70"/>
      <c r="H191" s="70"/>
      <c r="I191" s="70"/>
      <c r="J191" s="70"/>
      <c r="K191" s="229"/>
      <c r="L191" s="189">
        <f>IF(ISBLANK(E191),"",IF(OR(COUNTIF('벼리(게시일기준)'!$L:$AD,E191)&lt;=0,M191&lt;=0),COUNTIF('벼리(게시일기준)'!$L:$AD,E191),IF(M191&gt;0,COUNTIF('벼리(게시일기준)'!$L:$AD,E191)-M191)))</f>
        <v>1</v>
      </c>
      <c r="M191" s="34">
        <f>IF(ISBLANK(E191),"",COUNTIF('벼리(게시일기준)'!$AK:$AK,E191))</f>
        <v>0</v>
      </c>
      <c r="N191" s="196">
        <f t="shared" si="10"/>
        <v>1</v>
      </c>
      <c r="O191" s="186">
        <f t="shared" si="11"/>
        <v>91</v>
      </c>
      <c r="P191" s="20"/>
      <c r="Q191" s="5"/>
      <c r="R191" s="5"/>
      <c r="S191" s="34"/>
      <c r="T191" s="32"/>
      <c r="U191" s="5"/>
      <c r="V191" s="6"/>
    </row>
    <row r="192" spans="2:22" s="233" customFormat="1" ht="18" customHeight="1" x14ac:dyDescent="0.3">
      <c r="B192" s="289">
        <f t="shared" si="8"/>
        <v>1</v>
      </c>
      <c r="C192" s="288" t="s">
        <v>2999</v>
      </c>
      <c r="D192" s="234">
        <f t="shared" si="9"/>
        <v>188</v>
      </c>
      <c r="E192" s="235" t="s">
        <v>95</v>
      </c>
      <c r="F192" s="236"/>
      <c r="G192" s="237"/>
      <c r="H192" s="237"/>
      <c r="I192" s="237"/>
      <c r="J192" s="237"/>
      <c r="K192" s="238"/>
      <c r="L192" s="239">
        <f>IF(ISBLANK(E192),"",IF(OR(COUNTIF('벼리(게시일기준)'!$L:$AD,E192)&lt;=0,M192&lt;=0),COUNTIF('벼리(게시일기준)'!$L:$AD,E192),IF(M192&gt;0,COUNTIF('벼리(게시일기준)'!$L:$AD,E192)-M192)))</f>
        <v>7</v>
      </c>
      <c r="M192" s="240">
        <f>IF(ISBLANK(E192),"",COUNTIF('벼리(게시일기준)'!$AK:$AK,E192))</f>
        <v>10</v>
      </c>
      <c r="N192" s="241">
        <f t="shared" si="10"/>
        <v>17</v>
      </c>
      <c r="O192" s="242">
        <f t="shared" si="11"/>
        <v>4</v>
      </c>
      <c r="P192" s="236"/>
      <c r="Q192" s="243"/>
      <c r="R192" s="243"/>
      <c r="S192" s="240"/>
      <c r="T192" s="244"/>
      <c r="U192" s="243"/>
      <c r="V192" s="245"/>
    </row>
    <row r="193" spans="2:22" ht="18" customHeight="1" x14ac:dyDescent="0.3">
      <c r="B193" s="289">
        <f t="shared" si="8"/>
        <v>1</v>
      </c>
      <c r="C193" s="288"/>
      <c r="D193" s="140">
        <f t="shared" si="9"/>
        <v>189</v>
      </c>
      <c r="E193" s="123" t="s">
        <v>2253</v>
      </c>
      <c r="F193" s="20"/>
      <c r="G193" s="70"/>
      <c r="H193" s="70"/>
      <c r="I193" s="70"/>
      <c r="J193" s="70"/>
      <c r="K193" s="229"/>
      <c r="L193" s="189">
        <f>IF(ISBLANK(E193),"",IF(OR(COUNTIF('벼리(게시일기준)'!$L:$AD,E193)&lt;=0,M193&lt;=0),COUNTIF('벼리(게시일기준)'!$L:$AD,E193),IF(M193&gt;0,COUNTIF('벼리(게시일기준)'!$L:$AD,E193)-M193)))</f>
        <v>1</v>
      </c>
      <c r="M193" s="34">
        <f>IF(ISBLANK(E193),"",COUNTIF('벼리(게시일기준)'!$AK:$AK,E193))</f>
        <v>0</v>
      </c>
      <c r="N193" s="196">
        <f t="shared" si="10"/>
        <v>1</v>
      </c>
      <c r="O193" s="186">
        <f t="shared" si="11"/>
        <v>91</v>
      </c>
      <c r="P193" s="20"/>
      <c r="Q193" s="5"/>
      <c r="R193" s="5"/>
      <c r="S193" s="34"/>
      <c r="T193" s="32"/>
      <c r="U193" s="5"/>
      <c r="V193" s="6"/>
    </row>
    <row r="194" spans="2:22" ht="18" customHeight="1" x14ac:dyDescent="0.3">
      <c r="B194" s="289">
        <f t="shared" si="8"/>
        <v>1</v>
      </c>
      <c r="C194" s="288"/>
      <c r="D194" s="140">
        <f t="shared" si="9"/>
        <v>190</v>
      </c>
      <c r="E194" s="123" t="s">
        <v>178</v>
      </c>
      <c r="F194" s="20"/>
      <c r="G194" s="70"/>
      <c r="H194" s="70"/>
      <c r="I194" s="70"/>
      <c r="J194" s="70"/>
      <c r="K194" s="229"/>
      <c r="L194" s="189">
        <f>IF(ISBLANK(E194),"",IF(OR(COUNTIF('벼리(게시일기준)'!$L:$AD,E194)&lt;=0,M194&lt;=0),COUNTIF('벼리(게시일기준)'!$L:$AD,E194),IF(M194&gt;0,COUNTIF('벼리(게시일기준)'!$L:$AD,E194)-M194)))</f>
        <v>1</v>
      </c>
      <c r="M194" s="34">
        <f>IF(ISBLANK(E194),"",COUNTIF('벼리(게시일기준)'!$AK:$AK,E194))</f>
        <v>0</v>
      </c>
      <c r="N194" s="196">
        <f t="shared" si="10"/>
        <v>1</v>
      </c>
      <c r="O194" s="186">
        <f t="shared" si="11"/>
        <v>91</v>
      </c>
      <c r="P194" s="20"/>
      <c r="Q194" s="5"/>
      <c r="R194" s="5"/>
      <c r="S194" s="34"/>
      <c r="T194" s="32" t="s">
        <v>2520</v>
      </c>
      <c r="U194" s="5"/>
      <c r="V194" s="6"/>
    </row>
    <row r="195" spans="2:22" ht="18" customHeight="1" x14ac:dyDescent="0.3">
      <c r="B195" s="289">
        <f t="shared" si="8"/>
        <v>1</v>
      </c>
      <c r="C195" s="288"/>
      <c r="D195" s="140">
        <f t="shared" si="9"/>
        <v>191</v>
      </c>
      <c r="E195" s="123" t="s">
        <v>2254</v>
      </c>
      <c r="F195" s="20"/>
      <c r="G195" s="70"/>
      <c r="H195" s="70"/>
      <c r="I195" s="70"/>
      <c r="J195" s="70"/>
      <c r="K195" s="229"/>
      <c r="L195" s="189">
        <f>IF(ISBLANK(E195),"",IF(OR(COUNTIF('벼리(게시일기준)'!$L:$AD,E195)&lt;=0,M195&lt;=0),COUNTIF('벼리(게시일기준)'!$L:$AD,E195),IF(M195&gt;0,COUNTIF('벼리(게시일기준)'!$L:$AD,E195)-M195)))</f>
        <v>1</v>
      </c>
      <c r="M195" s="34">
        <f>IF(ISBLANK(E195),"",COUNTIF('벼리(게시일기준)'!$AK:$AK,E195))</f>
        <v>0</v>
      </c>
      <c r="N195" s="196">
        <f t="shared" si="10"/>
        <v>1</v>
      </c>
      <c r="O195" s="186">
        <f t="shared" si="11"/>
        <v>91</v>
      </c>
      <c r="P195" s="20"/>
      <c r="Q195" s="5"/>
      <c r="R195" s="5"/>
      <c r="S195" s="34"/>
      <c r="T195" s="32"/>
      <c r="U195" s="5"/>
      <c r="V195" s="6"/>
    </row>
    <row r="196" spans="2:22" ht="18" customHeight="1" x14ac:dyDescent="0.3">
      <c r="B196" s="289">
        <f t="shared" si="8"/>
        <v>1</v>
      </c>
      <c r="C196" s="288"/>
      <c r="D196" s="140">
        <f t="shared" si="9"/>
        <v>192</v>
      </c>
      <c r="E196" s="123" t="s">
        <v>2609</v>
      </c>
      <c r="F196" s="20"/>
      <c r="G196" s="70"/>
      <c r="H196" s="70"/>
      <c r="I196" s="70"/>
      <c r="J196" s="70"/>
      <c r="K196" s="229"/>
      <c r="L196" s="189">
        <f>IF(ISBLANK(E196),"",IF(OR(COUNTIF('벼리(게시일기준)'!$L:$AD,E196)&lt;=0,M196&lt;=0),COUNTIF('벼리(게시일기준)'!$L:$AD,E196),IF(M196&gt;0,COUNTIF('벼리(게시일기준)'!$L:$AD,E196)-M196)))</f>
        <v>1</v>
      </c>
      <c r="M196" s="34">
        <f>IF(ISBLANK(E196),"",COUNTIF('벼리(게시일기준)'!$AK:$AK,E196))</f>
        <v>0</v>
      </c>
      <c r="N196" s="196">
        <f t="shared" si="10"/>
        <v>1</v>
      </c>
      <c r="O196" s="186">
        <f t="shared" si="11"/>
        <v>91</v>
      </c>
      <c r="P196" s="20"/>
      <c r="Q196" s="5"/>
      <c r="R196" s="5"/>
      <c r="S196" s="34"/>
      <c r="T196" s="32"/>
      <c r="U196" s="5"/>
      <c r="V196" s="6"/>
    </row>
    <row r="197" spans="2:22" ht="18" customHeight="1" x14ac:dyDescent="0.3">
      <c r="B197" s="289">
        <f t="shared" ref="B197:B260" si="12">IF(ISBLANK(E197),"",IF(COUNTIF($E$5:$E$1048576,E197)&lt;=10,COUNTIF($E$5:$E$1048576,E197),IF(COUNTIF($E$5:$E$1048576,E197)&gt;11,1)))</f>
        <v>1</v>
      </c>
      <c r="C197" s="288"/>
      <c r="D197" s="140">
        <f t="shared" ref="D197:D260" si="13">IF(ISBLANK(E197),"",ROW()-4)</f>
        <v>193</v>
      </c>
      <c r="E197" s="123" t="s">
        <v>2255</v>
      </c>
      <c r="F197" s="20"/>
      <c r="G197" s="70"/>
      <c r="H197" s="70"/>
      <c r="I197" s="70"/>
      <c r="J197" s="70"/>
      <c r="K197" s="229"/>
      <c r="L197" s="189">
        <f>IF(ISBLANK(E197),"",IF(OR(COUNTIF('벼리(게시일기준)'!$L:$AD,E197)&lt;=0,M197&lt;=0),COUNTIF('벼리(게시일기준)'!$L:$AD,E197),IF(M197&gt;0,COUNTIF('벼리(게시일기준)'!$L:$AD,E197)-M197)))</f>
        <v>1</v>
      </c>
      <c r="M197" s="34">
        <f>IF(ISBLANK(E197),"",COUNTIF('벼리(게시일기준)'!$AK:$AK,E197))</f>
        <v>0</v>
      </c>
      <c r="N197" s="196">
        <f t="shared" ref="N197:N260" si="14">SUM(L197:M197)</f>
        <v>1</v>
      </c>
      <c r="O197" s="186">
        <f t="shared" ref="O197:O260" si="15">IF(ISBLANK(E197),"",RANK(N197,$N$5:$N$1048576))</f>
        <v>91</v>
      </c>
      <c r="P197" s="20"/>
      <c r="Q197" s="5"/>
      <c r="R197" s="5"/>
      <c r="S197" s="34"/>
      <c r="T197" s="32"/>
      <c r="U197" s="5"/>
      <c r="V197" s="6"/>
    </row>
    <row r="198" spans="2:22" ht="18" customHeight="1" x14ac:dyDescent="0.3">
      <c r="B198" s="289">
        <f t="shared" si="12"/>
        <v>1</v>
      </c>
      <c r="C198" s="288"/>
      <c r="D198" s="140">
        <f t="shared" si="13"/>
        <v>194</v>
      </c>
      <c r="E198" s="123" t="s">
        <v>2784</v>
      </c>
      <c r="F198" s="20"/>
      <c r="G198" s="70"/>
      <c r="H198" s="70"/>
      <c r="I198" s="70"/>
      <c r="J198" s="70"/>
      <c r="K198" s="229"/>
      <c r="L198" s="189">
        <f>IF(ISBLANK(E198),"",IF(OR(COUNTIF('벼리(게시일기준)'!$L:$AD,E198)&lt;=0,M198&lt;=0),COUNTIF('벼리(게시일기준)'!$L:$AD,E198),IF(M198&gt;0,COUNTIF('벼리(게시일기준)'!$L:$AD,E198)-M198)))</f>
        <v>1</v>
      </c>
      <c r="M198" s="34">
        <f>IF(ISBLANK(E198),"",COUNTIF('벼리(게시일기준)'!$AK:$AK,E198))</f>
        <v>0</v>
      </c>
      <c r="N198" s="196">
        <f t="shared" si="14"/>
        <v>1</v>
      </c>
      <c r="O198" s="186">
        <f t="shared" si="15"/>
        <v>91</v>
      </c>
      <c r="P198" s="20"/>
      <c r="Q198" s="5"/>
      <c r="R198" s="5"/>
      <c r="S198" s="34"/>
      <c r="T198" s="32"/>
      <c r="U198" s="5"/>
      <c r="V198" s="6"/>
    </row>
    <row r="199" spans="2:22" ht="18" customHeight="1" x14ac:dyDescent="0.3">
      <c r="B199" s="289">
        <f t="shared" si="12"/>
        <v>1</v>
      </c>
      <c r="C199" s="288"/>
      <c r="D199" s="140">
        <f t="shared" si="13"/>
        <v>195</v>
      </c>
      <c r="E199" s="123" t="s">
        <v>2256</v>
      </c>
      <c r="F199" s="20"/>
      <c r="G199" s="70"/>
      <c r="H199" s="70"/>
      <c r="I199" s="70"/>
      <c r="J199" s="70"/>
      <c r="K199" s="229"/>
      <c r="L199" s="189">
        <f>IF(ISBLANK(E199),"",IF(OR(COUNTIF('벼리(게시일기준)'!$L:$AD,E199)&lt;=0,M199&lt;=0),COUNTIF('벼리(게시일기준)'!$L:$AD,E199),IF(M199&gt;0,COUNTIF('벼리(게시일기준)'!$L:$AD,E199)-M199)))</f>
        <v>1</v>
      </c>
      <c r="M199" s="34">
        <f>IF(ISBLANK(E199),"",COUNTIF('벼리(게시일기준)'!$AK:$AK,E199))</f>
        <v>0</v>
      </c>
      <c r="N199" s="196">
        <f t="shared" si="14"/>
        <v>1</v>
      </c>
      <c r="O199" s="186">
        <f t="shared" si="15"/>
        <v>91</v>
      </c>
      <c r="P199" s="20"/>
      <c r="Q199" s="5"/>
      <c r="R199" s="5"/>
      <c r="S199" s="34"/>
      <c r="T199" s="32"/>
      <c r="U199" s="5"/>
      <c r="V199" s="6"/>
    </row>
    <row r="200" spans="2:22" ht="18" customHeight="1" x14ac:dyDescent="0.3">
      <c r="B200" s="289">
        <f t="shared" si="12"/>
        <v>1</v>
      </c>
      <c r="C200" s="288"/>
      <c r="D200" s="140">
        <f t="shared" si="13"/>
        <v>196</v>
      </c>
      <c r="E200" s="123" t="s">
        <v>2257</v>
      </c>
      <c r="F200" s="20"/>
      <c r="G200" s="70"/>
      <c r="H200" s="70"/>
      <c r="I200" s="70"/>
      <c r="J200" s="70"/>
      <c r="K200" s="229"/>
      <c r="L200" s="189">
        <f>IF(ISBLANK(E200),"",IF(OR(COUNTIF('벼리(게시일기준)'!$L:$AD,E200)&lt;=0,M200&lt;=0),COUNTIF('벼리(게시일기준)'!$L:$AD,E200),IF(M200&gt;0,COUNTIF('벼리(게시일기준)'!$L:$AD,E200)-M200)))</f>
        <v>2</v>
      </c>
      <c r="M200" s="34">
        <f>IF(ISBLANK(E200),"",COUNTIF('벼리(게시일기준)'!$AK:$AK,E200))</f>
        <v>0</v>
      </c>
      <c r="N200" s="196">
        <f t="shared" si="14"/>
        <v>2</v>
      </c>
      <c r="O200" s="186">
        <f t="shared" si="15"/>
        <v>48</v>
      </c>
      <c r="P200" s="20"/>
      <c r="Q200" s="5"/>
      <c r="R200" s="5"/>
      <c r="S200" s="34"/>
      <c r="T200" s="32" t="s">
        <v>2524</v>
      </c>
      <c r="U200" s="5" t="s">
        <v>2525</v>
      </c>
      <c r="V200" s="6"/>
    </row>
    <row r="201" spans="2:22" s="209" customFormat="1" ht="18" customHeight="1" x14ac:dyDescent="0.3">
      <c r="B201" s="290">
        <f t="shared" si="12"/>
        <v>1</v>
      </c>
      <c r="C201" s="291" t="s">
        <v>2995</v>
      </c>
      <c r="D201" s="198">
        <f t="shared" si="13"/>
        <v>197</v>
      </c>
      <c r="E201" s="199" t="s">
        <v>2258</v>
      </c>
      <c r="F201" s="200" t="s">
        <v>2791</v>
      </c>
      <c r="G201" s="201" t="s">
        <v>2792</v>
      </c>
      <c r="H201" s="201" t="s">
        <v>1878</v>
      </c>
      <c r="I201" s="201"/>
      <c r="J201" s="201" t="s">
        <v>2004</v>
      </c>
      <c r="K201" s="231"/>
      <c r="L201" s="202">
        <f>IF(ISBLANK(E201),"",IF(OR(COUNTIF('벼리(게시일기준)'!$L:$AD,E201)&lt;=0,M201&lt;=0),COUNTIF('벼리(게시일기준)'!$L:$AD,E201),IF(M201&gt;0,COUNTIF('벼리(게시일기준)'!$L:$AD,E201)-M201)))</f>
        <v>1</v>
      </c>
      <c r="M201" s="203">
        <f>IF(ISBLANK(E201),"",COUNTIF('벼리(게시일기준)'!$AK:$AK,E201))</f>
        <v>0</v>
      </c>
      <c r="N201" s="204">
        <f t="shared" si="14"/>
        <v>1</v>
      </c>
      <c r="O201" s="205">
        <f t="shared" si="15"/>
        <v>91</v>
      </c>
      <c r="P201" s="200"/>
      <c r="Q201" s="206"/>
      <c r="R201" s="206"/>
      <c r="S201" s="203"/>
      <c r="T201" s="207" t="s">
        <v>2521</v>
      </c>
      <c r="U201" s="206"/>
      <c r="V201" s="208"/>
    </row>
    <row r="202" spans="2:22" ht="18" customHeight="1" x14ac:dyDescent="0.3">
      <c r="B202" s="289">
        <f t="shared" si="12"/>
        <v>1</v>
      </c>
      <c r="C202" s="288"/>
      <c r="D202" s="140">
        <f t="shared" si="13"/>
        <v>198</v>
      </c>
      <c r="E202" s="123" t="s">
        <v>2259</v>
      </c>
      <c r="F202" s="20"/>
      <c r="G202" s="70"/>
      <c r="H202" s="70"/>
      <c r="I202" s="70"/>
      <c r="J202" s="70"/>
      <c r="K202" s="229"/>
      <c r="L202" s="189">
        <f>IF(ISBLANK(E202),"",IF(OR(COUNTIF('벼리(게시일기준)'!$L:$AD,E202)&lt;=0,M202&lt;=0),COUNTIF('벼리(게시일기준)'!$L:$AD,E202),IF(M202&gt;0,COUNTIF('벼리(게시일기준)'!$L:$AD,E202)-M202)))</f>
        <v>1</v>
      </c>
      <c r="M202" s="34">
        <f>IF(ISBLANK(E202),"",COUNTIF('벼리(게시일기준)'!$AK:$AK,E202))</f>
        <v>0</v>
      </c>
      <c r="N202" s="196">
        <f t="shared" si="14"/>
        <v>1</v>
      </c>
      <c r="O202" s="186">
        <f t="shared" si="15"/>
        <v>91</v>
      </c>
      <c r="P202" s="20"/>
      <c r="Q202" s="5"/>
      <c r="R202" s="5"/>
      <c r="S202" s="34"/>
      <c r="T202" s="32"/>
      <c r="U202" s="5"/>
      <c r="V202" s="6"/>
    </row>
    <row r="203" spans="2:22" ht="18" customHeight="1" x14ac:dyDescent="0.3">
      <c r="B203" s="289">
        <f t="shared" si="12"/>
        <v>1</v>
      </c>
      <c r="C203" s="288"/>
      <c r="D203" s="140">
        <f t="shared" si="13"/>
        <v>199</v>
      </c>
      <c r="E203" s="123" t="s">
        <v>2260</v>
      </c>
      <c r="F203" s="20"/>
      <c r="G203" s="70"/>
      <c r="H203" s="70"/>
      <c r="I203" s="70"/>
      <c r="J203" s="70"/>
      <c r="K203" s="229"/>
      <c r="L203" s="189">
        <f>IF(ISBLANK(E203),"",IF(OR(COUNTIF('벼리(게시일기준)'!$L:$AD,E203)&lt;=0,M203&lt;=0),COUNTIF('벼리(게시일기준)'!$L:$AD,E203),IF(M203&gt;0,COUNTIF('벼리(게시일기준)'!$L:$AD,E203)-M203)))</f>
        <v>1</v>
      </c>
      <c r="M203" s="34">
        <f>IF(ISBLANK(E203),"",COUNTIF('벼리(게시일기준)'!$AK:$AK,E203))</f>
        <v>0</v>
      </c>
      <c r="N203" s="196">
        <f t="shared" si="14"/>
        <v>1</v>
      </c>
      <c r="O203" s="186">
        <f t="shared" si="15"/>
        <v>91</v>
      </c>
      <c r="P203" s="20"/>
      <c r="Q203" s="5"/>
      <c r="R203" s="5"/>
      <c r="S203" s="34"/>
      <c r="T203" s="32"/>
      <c r="U203" s="5"/>
      <c r="V203" s="6"/>
    </row>
    <row r="204" spans="2:22" ht="18" customHeight="1" x14ac:dyDescent="0.3">
      <c r="B204" s="289">
        <f t="shared" si="12"/>
        <v>1</v>
      </c>
      <c r="C204" s="288"/>
      <c r="D204" s="140">
        <f t="shared" si="13"/>
        <v>200</v>
      </c>
      <c r="E204" s="123" t="s">
        <v>83</v>
      </c>
      <c r="F204" s="20"/>
      <c r="G204" s="70"/>
      <c r="H204" s="70"/>
      <c r="I204" s="70"/>
      <c r="J204" s="70"/>
      <c r="K204" s="229"/>
      <c r="L204" s="189">
        <f>IF(ISBLANK(E204),"",IF(OR(COUNTIF('벼리(게시일기준)'!$L:$AD,E204)&lt;=0,M204&lt;=0),COUNTIF('벼리(게시일기준)'!$L:$AD,E204),IF(M204&gt;0,COUNTIF('벼리(게시일기준)'!$L:$AD,E204)-M204)))</f>
        <v>1</v>
      </c>
      <c r="M204" s="34">
        <f>IF(ISBLANK(E204),"",COUNTIF('벼리(게시일기준)'!$AK:$AK,E204))</f>
        <v>0</v>
      </c>
      <c r="N204" s="196">
        <f t="shared" si="14"/>
        <v>1</v>
      </c>
      <c r="O204" s="186">
        <f t="shared" si="15"/>
        <v>91</v>
      </c>
      <c r="P204" s="20"/>
      <c r="Q204" s="5"/>
      <c r="R204" s="5"/>
      <c r="S204" s="34"/>
      <c r="T204" s="32"/>
      <c r="U204" s="5"/>
      <c r="V204" s="6"/>
    </row>
    <row r="205" spans="2:22" ht="18" customHeight="1" x14ac:dyDescent="0.3">
      <c r="B205" s="289">
        <f t="shared" si="12"/>
        <v>1</v>
      </c>
      <c r="C205" s="288"/>
      <c r="D205" s="140">
        <f t="shared" si="13"/>
        <v>201</v>
      </c>
      <c r="E205" s="123" t="s">
        <v>2261</v>
      </c>
      <c r="F205" s="20"/>
      <c r="G205" s="70"/>
      <c r="H205" s="70"/>
      <c r="I205" s="70"/>
      <c r="J205" s="70"/>
      <c r="K205" s="229"/>
      <c r="L205" s="189">
        <f>IF(ISBLANK(E205),"",IF(OR(COUNTIF('벼리(게시일기준)'!$L:$AD,E205)&lt;=0,M205&lt;=0),COUNTIF('벼리(게시일기준)'!$L:$AD,E205),IF(M205&gt;0,COUNTIF('벼리(게시일기준)'!$L:$AD,E205)-M205)))</f>
        <v>1</v>
      </c>
      <c r="M205" s="34">
        <f>IF(ISBLANK(E205),"",COUNTIF('벼리(게시일기준)'!$AK:$AK,E205))</f>
        <v>0</v>
      </c>
      <c r="N205" s="196">
        <f t="shared" si="14"/>
        <v>1</v>
      </c>
      <c r="O205" s="186">
        <f t="shared" si="15"/>
        <v>91</v>
      </c>
      <c r="P205" s="20"/>
      <c r="Q205" s="5"/>
      <c r="R205" s="5"/>
      <c r="S205" s="34"/>
      <c r="T205" s="32" t="s">
        <v>2527</v>
      </c>
      <c r="U205" s="5"/>
      <c r="V205" s="6"/>
    </row>
    <row r="206" spans="2:22" ht="18" customHeight="1" x14ac:dyDescent="0.3">
      <c r="B206" s="289">
        <f t="shared" si="12"/>
        <v>1</v>
      </c>
      <c r="C206" s="288"/>
      <c r="D206" s="140">
        <f t="shared" si="13"/>
        <v>202</v>
      </c>
      <c r="E206" s="123" t="s">
        <v>2262</v>
      </c>
      <c r="F206" s="20"/>
      <c r="G206" s="70"/>
      <c r="H206" s="70"/>
      <c r="I206" s="70"/>
      <c r="J206" s="70"/>
      <c r="K206" s="229"/>
      <c r="L206" s="189">
        <f>IF(ISBLANK(E206),"",IF(OR(COUNTIF('벼리(게시일기준)'!$L:$AD,E206)&lt;=0,M206&lt;=0),COUNTIF('벼리(게시일기준)'!$L:$AD,E206),IF(M206&gt;0,COUNTIF('벼리(게시일기준)'!$L:$AD,E206)-M206)))</f>
        <v>4</v>
      </c>
      <c r="M206" s="34">
        <f>IF(ISBLANK(E206),"",COUNTIF('벼리(게시일기준)'!$AK:$AK,E206))</f>
        <v>0</v>
      </c>
      <c r="N206" s="196">
        <f t="shared" si="14"/>
        <v>4</v>
      </c>
      <c r="O206" s="186">
        <f t="shared" si="15"/>
        <v>18</v>
      </c>
      <c r="P206" s="20"/>
      <c r="Q206" s="5"/>
      <c r="R206" s="5"/>
      <c r="S206" s="34"/>
      <c r="T206" s="32"/>
      <c r="U206" s="5"/>
      <c r="V206" s="6"/>
    </row>
    <row r="207" spans="2:22" ht="18" customHeight="1" x14ac:dyDescent="0.3">
      <c r="B207" s="289">
        <f t="shared" si="12"/>
        <v>1</v>
      </c>
      <c r="C207" s="288"/>
      <c r="D207" s="140">
        <f t="shared" si="13"/>
        <v>203</v>
      </c>
      <c r="E207" s="123" t="s">
        <v>2263</v>
      </c>
      <c r="F207" s="20"/>
      <c r="G207" s="70"/>
      <c r="H207" s="70"/>
      <c r="I207" s="70"/>
      <c r="J207" s="70"/>
      <c r="K207" s="229"/>
      <c r="L207" s="189">
        <f>IF(ISBLANK(E207),"",IF(OR(COUNTIF('벼리(게시일기준)'!$L:$AD,E207)&lt;=0,M207&lt;=0),COUNTIF('벼리(게시일기준)'!$L:$AD,E207),IF(M207&gt;0,COUNTIF('벼리(게시일기준)'!$L:$AD,E207)-M207)))</f>
        <v>1</v>
      </c>
      <c r="M207" s="34">
        <f>IF(ISBLANK(E207),"",COUNTIF('벼리(게시일기준)'!$AK:$AK,E207))</f>
        <v>0</v>
      </c>
      <c r="N207" s="196">
        <f t="shared" si="14"/>
        <v>1</v>
      </c>
      <c r="O207" s="186">
        <f t="shared" si="15"/>
        <v>91</v>
      </c>
      <c r="P207" s="20"/>
      <c r="Q207" s="5"/>
      <c r="R207" s="5"/>
      <c r="S207" s="34"/>
      <c r="T207" s="32"/>
      <c r="U207" s="5"/>
      <c r="V207" s="6"/>
    </row>
    <row r="208" spans="2:22" ht="18" customHeight="1" x14ac:dyDescent="0.3">
      <c r="B208" s="289">
        <f t="shared" si="12"/>
        <v>1</v>
      </c>
      <c r="C208" s="288"/>
      <c r="D208" s="140">
        <f t="shared" si="13"/>
        <v>204</v>
      </c>
      <c r="E208" s="123" t="s">
        <v>2264</v>
      </c>
      <c r="F208" s="20"/>
      <c r="G208" s="70"/>
      <c r="H208" s="70"/>
      <c r="I208" s="70"/>
      <c r="J208" s="70"/>
      <c r="K208" s="229"/>
      <c r="L208" s="189">
        <f>IF(ISBLANK(E208),"",IF(OR(COUNTIF('벼리(게시일기준)'!$L:$AD,E208)&lt;=0,M208&lt;=0),COUNTIF('벼리(게시일기준)'!$L:$AD,E208),IF(M208&gt;0,COUNTIF('벼리(게시일기준)'!$L:$AD,E208)-M208)))</f>
        <v>1</v>
      </c>
      <c r="M208" s="34">
        <f>IF(ISBLANK(E208),"",COUNTIF('벼리(게시일기준)'!$AK:$AK,E208))</f>
        <v>0</v>
      </c>
      <c r="N208" s="196">
        <f t="shared" si="14"/>
        <v>1</v>
      </c>
      <c r="O208" s="186">
        <f t="shared" si="15"/>
        <v>91</v>
      </c>
      <c r="P208" s="20"/>
      <c r="Q208" s="5"/>
      <c r="R208" s="5"/>
      <c r="S208" s="34"/>
      <c r="T208" s="32"/>
      <c r="U208" s="5"/>
      <c r="V208" s="6"/>
    </row>
    <row r="209" spans="2:22" ht="18" customHeight="1" x14ac:dyDescent="0.3">
      <c r="B209" s="289">
        <f t="shared" si="12"/>
        <v>1</v>
      </c>
      <c r="C209" s="288"/>
      <c r="D209" s="140">
        <f t="shared" si="13"/>
        <v>205</v>
      </c>
      <c r="E209" s="123" t="s">
        <v>2352</v>
      </c>
      <c r="F209" s="20"/>
      <c r="G209" s="70"/>
      <c r="H209" s="70"/>
      <c r="I209" s="70"/>
      <c r="J209" s="70"/>
      <c r="K209" s="229"/>
      <c r="L209" s="189">
        <f>IF(ISBLANK(E209),"",IF(OR(COUNTIF('벼리(게시일기준)'!$L:$AD,E209)&lt;=0,M209&lt;=0),COUNTIF('벼리(게시일기준)'!$L:$AD,E209),IF(M209&gt;0,COUNTIF('벼리(게시일기준)'!$L:$AD,E209)-M209)))</f>
        <v>1</v>
      </c>
      <c r="M209" s="34">
        <f>IF(ISBLANK(E209),"",COUNTIF('벼리(게시일기준)'!$AK:$AK,E209))</f>
        <v>0</v>
      </c>
      <c r="N209" s="196">
        <f t="shared" si="14"/>
        <v>1</v>
      </c>
      <c r="O209" s="186">
        <f t="shared" si="15"/>
        <v>91</v>
      </c>
      <c r="P209" s="20"/>
      <c r="Q209" s="5"/>
      <c r="R209" s="5"/>
      <c r="S209" s="34"/>
      <c r="T209" s="32"/>
      <c r="U209" s="5"/>
      <c r="V209" s="6"/>
    </row>
    <row r="210" spans="2:22" ht="18" customHeight="1" x14ac:dyDescent="0.3">
      <c r="B210" s="289">
        <f t="shared" si="12"/>
        <v>1</v>
      </c>
      <c r="C210" s="288"/>
      <c r="D210" s="140">
        <f t="shared" si="13"/>
        <v>206</v>
      </c>
      <c r="E210" s="123" t="s">
        <v>42</v>
      </c>
      <c r="F210" s="20"/>
      <c r="G210" s="70"/>
      <c r="H210" s="70"/>
      <c r="I210" s="70"/>
      <c r="J210" s="70"/>
      <c r="K210" s="229"/>
      <c r="L210" s="189">
        <f>IF(ISBLANK(E210),"",IF(OR(COUNTIF('벼리(게시일기준)'!$L:$AD,E210)&lt;=0,M210&lt;=0),COUNTIF('벼리(게시일기준)'!$L:$AD,E210),IF(M210&gt;0,COUNTIF('벼리(게시일기준)'!$L:$AD,E210)-M210)))</f>
        <v>1</v>
      </c>
      <c r="M210" s="34">
        <f>IF(ISBLANK(E210),"",COUNTIF('벼리(게시일기준)'!$AK:$AK,E210))</f>
        <v>0</v>
      </c>
      <c r="N210" s="196">
        <f t="shared" si="14"/>
        <v>1</v>
      </c>
      <c r="O210" s="186">
        <f t="shared" si="15"/>
        <v>91</v>
      </c>
      <c r="P210" s="20"/>
      <c r="Q210" s="5"/>
      <c r="R210" s="5"/>
      <c r="S210" s="34"/>
      <c r="T210" s="32"/>
      <c r="U210" s="5"/>
      <c r="V210" s="6"/>
    </row>
    <row r="211" spans="2:22" ht="18" customHeight="1" x14ac:dyDescent="0.3">
      <c r="B211" s="289">
        <f t="shared" si="12"/>
        <v>1</v>
      </c>
      <c r="C211" s="288"/>
      <c r="D211" s="140">
        <f t="shared" si="13"/>
        <v>207</v>
      </c>
      <c r="E211" s="123" t="s">
        <v>2265</v>
      </c>
      <c r="F211" s="20"/>
      <c r="G211" s="70"/>
      <c r="H211" s="70"/>
      <c r="I211" s="70"/>
      <c r="J211" s="70"/>
      <c r="K211" s="229"/>
      <c r="L211" s="189">
        <f>IF(ISBLANK(E211),"",IF(OR(COUNTIF('벼리(게시일기준)'!$L:$AD,E211)&lt;=0,M211&lt;=0),COUNTIF('벼리(게시일기준)'!$L:$AD,E211),IF(M211&gt;0,COUNTIF('벼리(게시일기준)'!$L:$AD,E211)-M211)))</f>
        <v>1</v>
      </c>
      <c r="M211" s="34">
        <f>IF(ISBLANK(E211),"",COUNTIF('벼리(게시일기준)'!$AK:$AK,E211))</f>
        <v>0</v>
      </c>
      <c r="N211" s="196">
        <f t="shared" si="14"/>
        <v>1</v>
      </c>
      <c r="O211" s="186">
        <f t="shared" si="15"/>
        <v>91</v>
      </c>
      <c r="P211" s="20"/>
      <c r="Q211" s="5"/>
      <c r="R211" s="5"/>
      <c r="S211" s="34"/>
      <c r="T211" s="32"/>
      <c r="U211" s="5"/>
      <c r="V211" s="6"/>
    </row>
    <row r="212" spans="2:22" ht="18" customHeight="1" x14ac:dyDescent="0.3">
      <c r="B212" s="289">
        <f t="shared" si="12"/>
        <v>1</v>
      </c>
      <c r="C212" s="288"/>
      <c r="D212" s="140">
        <f t="shared" si="13"/>
        <v>208</v>
      </c>
      <c r="E212" s="123" t="s">
        <v>13</v>
      </c>
      <c r="F212" s="20"/>
      <c r="G212" s="70"/>
      <c r="H212" s="70"/>
      <c r="I212" s="70"/>
      <c r="J212" s="70"/>
      <c r="K212" s="229"/>
      <c r="L212" s="189">
        <f>IF(ISBLANK(E212),"",IF(OR(COUNTIF('벼리(게시일기준)'!$L:$AD,E212)&lt;=0,M212&lt;=0),COUNTIF('벼리(게시일기준)'!$L:$AD,E212),IF(M212&gt;0,COUNTIF('벼리(게시일기준)'!$L:$AD,E212)-M212)))</f>
        <v>3</v>
      </c>
      <c r="M212" s="34">
        <f>IF(ISBLANK(E212),"",COUNTIF('벼리(게시일기준)'!$AK:$AK,E212))</f>
        <v>0</v>
      </c>
      <c r="N212" s="196">
        <f t="shared" si="14"/>
        <v>3</v>
      </c>
      <c r="O212" s="186">
        <f t="shared" si="15"/>
        <v>28</v>
      </c>
      <c r="P212" s="20"/>
      <c r="Q212" s="5"/>
      <c r="R212" s="5"/>
      <c r="S212" s="34"/>
      <c r="T212" s="32" t="s">
        <v>2531</v>
      </c>
      <c r="U212" s="5"/>
      <c r="V212" s="6"/>
    </row>
    <row r="213" spans="2:22" ht="18" customHeight="1" x14ac:dyDescent="0.3">
      <c r="B213" s="289">
        <f t="shared" si="12"/>
        <v>1</v>
      </c>
      <c r="C213" s="288"/>
      <c r="D213" s="140">
        <f t="shared" si="13"/>
        <v>209</v>
      </c>
      <c r="E213" s="123" t="s">
        <v>2154</v>
      </c>
      <c r="F213" s="20"/>
      <c r="G213" s="70"/>
      <c r="H213" s="70"/>
      <c r="I213" s="70"/>
      <c r="J213" s="70"/>
      <c r="K213" s="229"/>
      <c r="L213" s="189">
        <f>IF(ISBLANK(E213),"",IF(OR(COUNTIF('벼리(게시일기준)'!$L:$AD,E213)&lt;=0,M213&lt;=0),COUNTIF('벼리(게시일기준)'!$L:$AD,E213),IF(M213&gt;0,COUNTIF('벼리(게시일기준)'!$L:$AD,E213)-M213)))</f>
        <v>3</v>
      </c>
      <c r="M213" s="34">
        <f>IF(ISBLANK(E213),"",COUNTIF('벼리(게시일기준)'!$AK:$AK,E213))</f>
        <v>0</v>
      </c>
      <c r="N213" s="196">
        <f t="shared" si="14"/>
        <v>3</v>
      </c>
      <c r="O213" s="186">
        <f t="shared" si="15"/>
        <v>28</v>
      </c>
      <c r="P213" s="20"/>
      <c r="Q213" s="5"/>
      <c r="R213" s="5"/>
      <c r="S213" s="34"/>
      <c r="T213" s="32" t="s">
        <v>2534</v>
      </c>
      <c r="U213" s="5"/>
      <c r="V213" s="6"/>
    </row>
    <row r="214" spans="2:22" ht="18" customHeight="1" x14ac:dyDescent="0.3">
      <c r="B214" s="289">
        <f t="shared" si="12"/>
        <v>1</v>
      </c>
      <c r="C214" s="288"/>
      <c r="D214" s="140">
        <f t="shared" si="13"/>
        <v>210</v>
      </c>
      <c r="E214" s="123" t="s">
        <v>2934</v>
      </c>
      <c r="F214" s="20"/>
      <c r="G214" s="70" t="s">
        <v>2935</v>
      </c>
      <c r="H214" s="70"/>
      <c r="I214" s="70"/>
      <c r="J214" s="70"/>
      <c r="K214" s="229"/>
      <c r="L214" s="189">
        <f>IF(ISBLANK(E214),"",IF(OR(COUNTIF('벼리(게시일기준)'!$L:$AD,E214)&lt;=0,M214&lt;=0),COUNTIF('벼리(게시일기준)'!$L:$AD,E214),IF(M214&gt;0,COUNTIF('벼리(게시일기준)'!$L:$AD,E214)-M214)))</f>
        <v>0</v>
      </c>
      <c r="M214" s="34">
        <f>IF(ISBLANK(E214),"",COUNTIF('벼리(게시일기준)'!$AK:$AK,E214))</f>
        <v>1</v>
      </c>
      <c r="N214" s="196">
        <f t="shared" si="14"/>
        <v>1</v>
      </c>
      <c r="O214" s="186">
        <f t="shared" si="15"/>
        <v>91</v>
      </c>
      <c r="P214" s="20"/>
      <c r="Q214" s="5"/>
      <c r="R214" s="5"/>
      <c r="S214" s="34"/>
      <c r="T214" s="32"/>
      <c r="U214" s="5"/>
      <c r="V214" s="6"/>
    </row>
    <row r="215" spans="2:22" ht="18" customHeight="1" x14ac:dyDescent="0.3">
      <c r="B215" s="289">
        <f t="shared" si="12"/>
        <v>1</v>
      </c>
      <c r="C215" s="288"/>
      <c r="D215" s="140">
        <f t="shared" si="13"/>
        <v>211</v>
      </c>
      <c r="E215" s="123" t="s">
        <v>681</v>
      </c>
      <c r="F215" s="20"/>
      <c r="G215" s="70"/>
      <c r="H215" s="70"/>
      <c r="I215" s="70"/>
      <c r="J215" s="70"/>
      <c r="K215" s="229"/>
      <c r="L215" s="189">
        <f>IF(ISBLANK(E215),"",IF(OR(COUNTIF('벼리(게시일기준)'!$L:$AD,E215)&lt;=0,M215&lt;=0),COUNTIF('벼리(게시일기준)'!$L:$AD,E215),IF(M215&gt;0,COUNTIF('벼리(게시일기준)'!$L:$AD,E215)-M215)))</f>
        <v>2</v>
      </c>
      <c r="M215" s="34">
        <f>IF(ISBLANK(E215),"",COUNTIF('벼리(게시일기준)'!$AK:$AK,E215))</f>
        <v>0</v>
      </c>
      <c r="N215" s="196">
        <f t="shared" si="14"/>
        <v>2</v>
      </c>
      <c r="O215" s="186">
        <f t="shared" si="15"/>
        <v>48</v>
      </c>
      <c r="P215" s="20"/>
      <c r="Q215" s="5"/>
      <c r="R215" s="5"/>
      <c r="S215" s="34"/>
      <c r="T215" s="32"/>
      <c r="U215" s="5"/>
      <c r="V215" s="6"/>
    </row>
    <row r="216" spans="2:22" ht="18" customHeight="1" x14ac:dyDescent="0.3">
      <c r="B216" s="289">
        <f t="shared" si="12"/>
        <v>1</v>
      </c>
      <c r="C216" s="288"/>
      <c r="D216" s="140">
        <f t="shared" si="13"/>
        <v>212</v>
      </c>
      <c r="E216" s="123" t="s">
        <v>2481</v>
      </c>
      <c r="F216" s="20"/>
      <c r="G216" s="70"/>
      <c r="H216" s="70"/>
      <c r="I216" s="70"/>
      <c r="J216" s="70"/>
      <c r="K216" s="229"/>
      <c r="L216" s="189">
        <f>IF(ISBLANK(E216),"",IF(OR(COUNTIF('벼리(게시일기준)'!$L:$AD,E216)&lt;=0,M216&lt;=0),COUNTIF('벼리(게시일기준)'!$L:$AD,E216),IF(M216&gt;0,COUNTIF('벼리(게시일기준)'!$L:$AD,E216)-M216)))</f>
        <v>1</v>
      </c>
      <c r="M216" s="34">
        <f>IF(ISBLANK(E216),"",COUNTIF('벼리(게시일기준)'!$AK:$AK,E216))</f>
        <v>0</v>
      </c>
      <c r="N216" s="196">
        <f t="shared" si="14"/>
        <v>1</v>
      </c>
      <c r="O216" s="186">
        <f t="shared" si="15"/>
        <v>91</v>
      </c>
      <c r="P216" s="20"/>
      <c r="Q216" s="5"/>
      <c r="R216" s="5"/>
      <c r="S216" s="34"/>
      <c r="T216" s="32" t="s">
        <v>2487</v>
      </c>
      <c r="U216" s="5"/>
      <c r="V216" s="6"/>
    </row>
    <row r="217" spans="2:22" ht="18" customHeight="1" x14ac:dyDescent="0.3">
      <c r="B217" s="289">
        <f t="shared" si="12"/>
        <v>1</v>
      </c>
      <c r="C217" s="288"/>
      <c r="D217" s="140">
        <f t="shared" si="13"/>
        <v>213</v>
      </c>
      <c r="E217" s="123" t="s">
        <v>2730</v>
      </c>
      <c r="F217" s="20"/>
      <c r="G217" s="70"/>
      <c r="H217" s="70"/>
      <c r="I217" s="70"/>
      <c r="J217" s="70"/>
      <c r="K217" s="229"/>
      <c r="L217" s="189">
        <f>IF(ISBLANK(E217),"",IF(OR(COUNTIF('벼리(게시일기준)'!$L:$AD,E217)&lt;=0,M217&lt;=0),COUNTIF('벼리(게시일기준)'!$L:$AD,E217),IF(M217&gt;0,COUNTIF('벼리(게시일기준)'!$L:$AD,E217)-M217)))</f>
        <v>1</v>
      </c>
      <c r="M217" s="34">
        <f>IF(ISBLANK(E217),"",COUNTIF('벼리(게시일기준)'!$AK:$AK,E217))</f>
        <v>0</v>
      </c>
      <c r="N217" s="196">
        <f t="shared" si="14"/>
        <v>1</v>
      </c>
      <c r="O217" s="186">
        <f t="shared" si="15"/>
        <v>91</v>
      </c>
      <c r="P217" s="20"/>
      <c r="Q217" s="5"/>
      <c r="R217" s="5"/>
      <c r="S217" s="34"/>
      <c r="T217" s="32" t="s">
        <v>2726</v>
      </c>
      <c r="U217" s="5"/>
      <c r="V217" s="6"/>
    </row>
    <row r="218" spans="2:22" ht="18" customHeight="1" x14ac:dyDescent="0.3">
      <c r="B218" s="289">
        <f t="shared" si="12"/>
        <v>1</v>
      </c>
      <c r="C218" s="288"/>
      <c r="D218" s="140">
        <f t="shared" si="13"/>
        <v>214</v>
      </c>
      <c r="E218" s="123" t="s">
        <v>2266</v>
      </c>
      <c r="F218" s="20"/>
      <c r="G218" s="70"/>
      <c r="H218" s="70"/>
      <c r="I218" s="70"/>
      <c r="J218" s="70"/>
      <c r="K218" s="229"/>
      <c r="L218" s="189">
        <f>IF(ISBLANK(E218),"",IF(OR(COUNTIF('벼리(게시일기준)'!$L:$AD,E218)&lt;=0,M218&lt;=0),COUNTIF('벼리(게시일기준)'!$L:$AD,E218),IF(M218&gt;0,COUNTIF('벼리(게시일기준)'!$L:$AD,E218)-M218)))</f>
        <v>2</v>
      </c>
      <c r="M218" s="34">
        <f>IF(ISBLANK(E218),"",COUNTIF('벼리(게시일기준)'!$AK:$AK,E218))</f>
        <v>0</v>
      </c>
      <c r="N218" s="196">
        <f t="shared" si="14"/>
        <v>2</v>
      </c>
      <c r="O218" s="186">
        <f t="shared" si="15"/>
        <v>48</v>
      </c>
      <c r="P218" s="20"/>
      <c r="Q218" s="5"/>
      <c r="R218" s="5"/>
      <c r="S218" s="34"/>
      <c r="T218" s="32"/>
      <c r="U218" s="5"/>
      <c r="V218" s="6"/>
    </row>
    <row r="219" spans="2:22" ht="18" customHeight="1" x14ac:dyDescent="0.3">
      <c r="B219" s="289">
        <f t="shared" si="12"/>
        <v>1</v>
      </c>
      <c r="C219" s="288"/>
      <c r="D219" s="140">
        <f t="shared" si="13"/>
        <v>215</v>
      </c>
      <c r="E219" s="123" t="s">
        <v>2267</v>
      </c>
      <c r="F219" s="20"/>
      <c r="G219" s="70"/>
      <c r="H219" s="70"/>
      <c r="I219" s="70"/>
      <c r="J219" s="70"/>
      <c r="K219" s="229"/>
      <c r="L219" s="189">
        <f>IF(ISBLANK(E219),"",IF(OR(COUNTIF('벼리(게시일기준)'!$L:$AD,E219)&lt;=0,M219&lt;=0),COUNTIF('벼리(게시일기준)'!$L:$AD,E219),IF(M219&gt;0,COUNTIF('벼리(게시일기준)'!$L:$AD,E219)-M219)))</f>
        <v>1</v>
      </c>
      <c r="M219" s="34">
        <f>IF(ISBLANK(E219),"",COUNTIF('벼리(게시일기준)'!$AK:$AK,E219))</f>
        <v>0</v>
      </c>
      <c r="N219" s="196">
        <f t="shared" si="14"/>
        <v>1</v>
      </c>
      <c r="O219" s="186">
        <f t="shared" si="15"/>
        <v>91</v>
      </c>
      <c r="P219" s="20"/>
      <c r="Q219" s="5"/>
      <c r="R219" s="5"/>
      <c r="S219" s="34"/>
      <c r="T219" s="32"/>
      <c r="U219" s="5"/>
      <c r="V219" s="6"/>
    </row>
    <row r="220" spans="2:22" ht="18" customHeight="1" x14ac:dyDescent="0.3">
      <c r="B220" s="289">
        <f t="shared" si="12"/>
        <v>1</v>
      </c>
      <c r="C220" s="288"/>
      <c r="D220" s="140">
        <f t="shared" si="13"/>
        <v>216</v>
      </c>
      <c r="E220" s="123" t="s">
        <v>2461</v>
      </c>
      <c r="F220" s="20"/>
      <c r="G220" s="70"/>
      <c r="H220" s="70"/>
      <c r="I220" s="70"/>
      <c r="J220" s="70"/>
      <c r="K220" s="229"/>
      <c r="L220" s="189">
        <f>IF(ISBLANK(E220),"",IF(OR(COUNTIF('벼리(게시일기준)'!$L:$AD,E220)&lt;=0,M220&lt;=0),COUNTIF('벼리(게시일기준)'!$L:$AD,E220),IF(M220&gt;0,COUNTIF('벼리(게시일기준)'!$L:$AD,E220)-M220)))</f>
        <v>1</v>
      </c>
      <c r="M220" s="34">
        <f>IF(ISBLANK(E220),"",COUNTIF('벼리(게시일기준)'!$AK:$AK,E220))</f>
        <v>0</v>
      </c>
      <c r="N220" s="196">
        <f t="shared" si="14"/>
        <v>1</v>
      </c>
      <c r="O220" s="186">
        <f t="shared" si="15"/>
        <v>91</v>
      </c>
      <c r="P220" s="20"/>
      <c r="Q220" s="5"/>
      <c r="R220" s="5"/>
      <c r="S220" s="34"/>
      <c r="T220" s="32"/>
      <c r="U220" s="5"/>
      <c r="V220" s="6"/>
    </row>
    <row r="221" spans="2:22" ht="18" customHeight="1" x14ac:dyDescent="0.3">
      <c r="B221" s="289">
        <f t="shared" si="12"/>
        <v>1</v>
      </c>
      <c r="C221" s="288"/>
      <c r="D221" s="140">
        <f t="shared" si="13"/>
        <v>217</v>
      </c>
      <c r="E221" s="123" t="s">
        <v>242</v>
      </c>
      <c r="F221" s="20"/>
      <c r="G221" s="70"/>
      <c r="H221" s="70"/>
      <c r="I221" s="70"/>
      <c r="J221" s="70"/>
      <c r="K221" s="229"/>
      <c r="L221" s="189">
        <f>IF(ISBLANK(E221),"",IF(OR(COUNTIF('벼리(게시일기준)'!$L:$AD,E221)&lt;=0,M221&lt;=0),COUNTIF('벼리(게시일기준)'!$L:$AD,E221),IF(M221&gt;0,COUNTIF('벼리(게시일기준)'!$L:$AD,E221)-M221)))</f>
        <v>1</v>
      </c>
      <c r="M221" s="34">
        <f>IF(ISBLANK(E221),"",COUNTIF('벼리(게시일기준)'!$AK:$AK,E221))</f>
        <v>0</v>
      </c>
      <c r="N221" s="196">
        <f t="shared" si="14"/>
        <v>1</v>
      </c>
      <c r="O221" s="186">
        <f t="shared" si="15"/>
        <v>91</v>
      </c>
      <c r="P221" s="20"/>
      <c r="Q221" s="5"/>
      <c r="R221" s="5"/>
      <c r="S221" s="34"/>
      <c r="T221" s="32"/>
      <c r="U221" s="5"/>
      <c r="V221" s="6"/>
    </row>
    <row r="222" spans="2:22" ht="18" customHeight="1" x14ac:dyDescent="0.3">
      <c r="B222" s="289">
        <f t="shared" si="12"/>
        <v>1</v>
      </c>
      <c r="C222" s="288"/>
      <c r="D222" s="140">
        <f t="shared" si="13"/>
        <v>218</v>
      </c>
      <c r="E222" s="123" t="s">
        <v>134</v>
      </c>
      <c r="F222" s="20"/>
      <c r="G222" s="70"/>
      <c r="H222" s="70"/>
      <c r="I222" s="70"/>
      <c r="J222" s="70"/>
      <c r="K222" s="229"/>
      <c r="L222" s="189">
        <f>IF(ISBLANK(E222),"",IF(OR(COUNTIF('벼리(게시일기준)'!$L:$AD,E222)&lt;=0,M222&lt;=0),COUNTIF('벼리(게시일기준)'!$L:$AD,E222),IF(M222&gt;0,COUNTIF('벼리(게시일기준)'!$L:$AD,E222)-M222)))</f>
        <v>1</v>
      </c>
      <c r="M222" s="34">
        <f>IF(ISBLANK(E222),"",COUNTIF('벼리(게시일기준)'!$AK:$AK,E222))</f>
        <v>0</v>
      </c>
      <c r="N222" s="196">
        <f t="shared" si="14"/>
        <v>1</v>
      </c>
      <c r="O222" s="186">
        <f t="shared" si="15"/>
        <v>91</v>
      </c>
      <c r="P222" s="20"/>
      <c r="Q222" s="5"/>
      <c r="R222" s="5"/>
      <c r="S222" s="34"/>
      <c r="T222" s="32"/>
      <c r="U222" s="5"/>
      <c r="V222" s="6"/>
    </row>
    <row r="223" spans="2:22" ht="18" customHeight="1" x14ac:dyDescent="0.3">
      <c r="B223" s="289">
        <f t="shared" si="12"/>
        <v>1</v>
      </c>
      <c r="C223" s="288"/>
      <c r="D223" s="140">
        <f t="shared" si="13"/>
        <v>219</v>
      </c>
      <c r="E223" s="123" t="s">
        <v>57</v>
      </c>
      <c r="F223" s="20"/>
      <c r="G223" s="70"/>
      <c r="H223" s="70"/>
      <c r="I223" s="70"/>
      <c r="J223" s="70"/>
      <c r="K223" s="229"/>
      <c r="L223" s="189">
        <f>IF(ISBLANK(E223),"",IF(OR(COUNTIF('벼리(게시일기준)'!$L:$AD,E223)&lt;=0,M223&lt;=0),COUNTIF('벼리(게시일기준)'!$L:$AD,E223),IF(M223&gt;0,COUNTIF('벼리(게시일기준)'!$L:$AD,E223)-M223)))</f>
        <v>2</v>
      </c>
      <c r="M223" s="34">
        <f>IF(ISBLANK(E223),"",COUNTIF('벼리(게시일기준)'!$AK:$AK,E223))</f>
        <v>0</v>
      </c>
      <c r="N223" s="196">
        <f t="shared" si="14"/>
        <v>2</v>
      </c>
      <c r="O223" s="186">
        <f t="shared" si="15"/>
        <v>48</v>
      </c>
      <c r="P223" s="20"/>
      <c r="Q223" s="5"/>
      <c r="R223" s="5"/>
      <c r="S223" s="34"/>
      <c r="T223" s="32"/>
      <c r="U223" s="5"/>
      <c r="V223" s="6"/>
    </row>
    <row r="224" spans="2:22" ht="18" customHeight="1" x14ac:dyDescent="0.3">
      <c r="B224" s="289">
        <f t="shared" si="12"/>
        <v>1</v>
      </c>
      <c r="C224" s="288"/>
      <c r="D224" s="140">
        <f t="shared" si="13"/>
        <v>220</v>
      </c>
      <c r="E224" s="123" t="s">
        <v>2555</v>
      </c>
      <c r="F224" s="20"/>
      <c r="G224" s="70"/>
      <c r="H224" s="70"/>
      <c r="I224" s="70"/>
      <c r="J224" s="70"/>
      <c r="K224" s="229"/>
      <c r="L224" s="189">
        <f>IF(ISBLANK(E224),"",IF(OR(COUNTIF('벼리(게시일기준)'!$L:$AD,E224)&lt;=0,M224&lt;=0),COUNTIF('벼리(게시일기준)'!$L:$AD,E224),IF(M224&gt;0,COUNTIF('벼리(게시일기준)'!$L:$AD,E224)-M224)))</f>
        <v>1</v>
      </c>
      <c r="M224" s="34">
        <f>IF(ISBLANK(E224),"",COUNTIF('벼리(게시일기준)'!$AK:$AK,E224))</f>
        <v>0</v>
      </c>
      <c r="N224" s="196">
        <f t="shared" si="14"/>
        <v>1</v>
      </c>
      <c r="O224" s="186">
        <f t="shared" si="15"/>
        <v>91</v>
      </c>
      <c r="P224" s="20"/>
      <c r="Q224" s="5"/>
      <c r="R224" s="5"/>
      <c r="S224" s="34"/>
      <c r="T224" s="32" t="s">
        <v>2552</v>
      </c>
      <c r="U224" s="5"/>
      <c r="V224" s="6"/>
    </row>
    <row r="225" spans="2:22" ht="18" customHeight="1" x14ac:dyDescent="0.3">
      <c r="B225" s="289">
        <f t="shared" si="12"/>
        <v>1</v>
      </c>
      <c r="C225" s="288"/>
      <c r="D225" s="140">
        <f t="shared" si="13"/>
        <v>221</v>
      </c>
      <c r="E225" s="123" t="s">
        <v>53</v>
      </c>
      <c r="F225" s="20"/>
      <c r="G225" s="70"/>
      <c r="H225" s="70"/>
      <c r="I225" s="70"/>
      <c r="J225" s="70"/>
      <c r="K225" s="229"/>
      <c r="L225" s="189">
        <f>IF(ISBLANK(E225),"",IF(OR(COUNTIF('벼리(게시일기준)'!$L:$AD,E225)&lt;=0,M225&lt;=0),COUNTIF('벼리(게시일기준)'!$L:$AD,E225),IF(M225&gt;0,COUNTIF('벼리(게시일기준)'!$L:$AD,E225)-M225)))</f>
        <v>1</v>
      </c>
      <c r="M225" s="34">
        <f>IF(ISBLANK(E225),"",COUNTIF('벼리(게시일기준)'!$AK:$AK,E225))</f>
        <v>0</v>
      </c>
      <c r="N225" s="196">
        <f t="shared" si="14"/>
        <v>1</v>
      </c>
      <c r="O225" s="186">
        <f t="shared" si="15"/>
        <v>91</v>
      </c>
      <c r="P225" s="20"/>
      <c r="Q225" s="5"/>
      <c r="R225" s="5"/>
      <c r="S225" s="34"/>
      <c r="T225" s="32"/>
      <c r="U225" s="5"/>
      <c r="V225" s="6"/>
    </row>
    <row r="226" spans="2:22" ht="18" customHeight="1" x14ac:dyDescent="0.3">
      <c r="B226" s="289">
        <f t="shared" si="12"/>
        <v>1</v>
      </c>
      <c r="C226" s="288"/>
      <c r="D226" s="140">
        <f t="shared" si="13"/>
        <v>222</v>
      </c>
      <c r="E226" s="123" t="s">
        <v>2268</v>
      </c>
      <c r="F226" s="20"/>
      <c r="G226" s="70"/>
      <c r="H226" s="70"/>
      <c r="I226" s="70"/>
      <c r="J226" s="70"/>
      <c r="K226" s="229"/>
      <c r="L226" s="189">
        <f>IF(ISBLANK(E226),"",IF(OR(COUNTIF('벼리(게시일기준)'!$L:$AD,E226)&lt;=0,M226&lt;=0),COUNTIF('벼리(게시일기준)'!$L:$AD,E226),IF(M226&gt;0,COUNTIF('벼리(게시일기준)'!$L:$AD,E226)-M226)))</f>
        <v>1</v>
      </c>
      <c r="M226" s="34">
        <f>IF(ISBLANK(E226),"",COUNTIF('벼리(게시일기준)'!$AK:$AK,E226))</f>
        <v>0</v>
      </c>
      <c r="N226" s="196">
        <f t="shared" si="14"/>
        <v>1</v>
      </c>
      <c r="O226" s="186">
        <f t="shared" si="15"/>
        <v>91</v>
      </c>
      <c r="P226" s="20"/>
      <c r="Q226" s="5"/>
      <c r="R226" s="5"/>
      <c r="S226" s="34"/>
      <c r="T226" s="32"/>
      <c r="U226" s="5"/>
      <c r="V226" s="6"/>
    </row>
    <row r="227" spans="2:22" ht="18" customHeight="1" x14ac:dyDescent="0.3">
      <c r="B227" s="289">
        <f t="shared" si="12"/>
        <v>1</v>
      </c>
      <c r="C227" s="288"/>
      <c r="D227" s="140">
        <f t="shared" si="13"/>
        <v>223</v>
      </c>
      <c r="E227" s="123" t="s">
        <v>2733</v>
      </c>
      <c r="F227" s="20"/>
      <c r="G227" s="70"/>
      <c r="H227" s="70"/>
      <c r="I227" s="70"/>
      <c r="J227" s="70"/>
      <c r="K227" s="229"/>
      <c r="L227" s="189">
        <f>IF(ISBLANK(E227),"",IF(OR(COUNTIF('벼리(게시일기준)'!$L:$AD,E227)&lt;=0,M227&lt;=0),COUNTIF('벼리(게시일기준)'!$L:$AD,E227),IF(M227&gt;0,COUNTIF('벼리(게시일기준)'!$L:$AD,E227)-M227)))</f>
        <v>1</v>
      </c>
      <c r="M227" s="34">
        <f>IF(ISBLANK(E227),"",COUNTIF('벼리(게시일기준)'!$AK:$AK,E227))</f>
        <v>0</v>
      </c>
      <c r="N227" s="196">
        <f t="shared" si="14"/>
        <v>1</v>
      </c>
      <c r="O227" s="186">
        <f t="shared" si="15"/>
        <v>91</v>
      </c>
      <c r="P227" s="20"/>
      <c r="Q227" s="5"/>
      <c r="R227" s="5"/>
      <c r="S227" s="34"/>
      <c r="T227" s="32" t="s">
        <v>2726</v>
      </c>
      <c r="U227" s="5"/>
      <c r="V227" s="6"/>
    </row>
    <row r="228" spans="2:22" ht="18" customHeight="1" x14ac:dyDescent="0.3">
      <c r="B228" s="289">
        <f t="shared" si="12"/>
        <v>1</v>
      </c>
      <c r="C228" s="288"/>
      <c r="D228" s="140">
        <f t="shared" si="13"/>
        <v>224</v>
      </c>
      <c r="E228" s="123" t="s">
        <v>463</v>
      </c>
      <c r="F228" s="20"/>
      <c r="G228" s="70"/>
      <c r="H228" s="70"/>
      <c r="I228" s="70"/>
      <c r="J228" s="70"/>
      <c r="K228" s="229"/>
      <c r="L228" s="189">
        <f>IF(ISBLANK(E228),"",IF(OR(COUNTIF('벼리(게시일기준)'!$L:$AD,E228)&lt;=0,M228&lt;=0),COUNTIF('벼리(게시일기준)'!$L:$AD,E228),IF(M228&gt;0,COUNTIF('벼리(게시일기준)'!$L:$AD,E228)-M228)))</f>
        <v>1</v>
      </c>
      <c r="M228" s="34">
        <f>IF(ISBLANK(E228),"",COUNTIF('벼리(게시일기준)'!$AK:$AK,E228))</f>
        <v>0</v>
      </c>
      <c r="N228" s="196">
        <f t="shared" si="14"/>
        <v>1</v>
      </c>
      <c r="O228" s="186">
        <f t="shared" si="15"/>
        <v>91</v>
      </c>
      <c r="P228" s="20"/>
      <c r="Q228" s="5"/>
      <c r="R228" s="5"/>
      <c r="S228" s="34"/>
      <c r="T228" s="32" t="s">
        <v>2522</v>
      </c>
      <c r="U228" s="5"/>
      <c r="V228" s="6"/>
    </row>
    <row r="229" spans="2:22" ht="18" customHeight="1" x14ac:dyDescent="0.3">
      <c r="B229" s="289">
        <f t="shared" si="12"/>
        <v>1</v>
      </c>
      <c r="C229" s="288"/>
      <c r="D229" s="140">
        <f t="shared" si="13"/>
        <v>225</v>
      </c>
      <c r="E229" s="123" t="s">
        <v>2269</v>
      </c>
      <c r="F229" s="20"/>
      <c r="G229" s="70"/>
      <c r="H229" s="70"/>
      <c r="I229" s="70"/>
      <c r="J229" s="70"/>
      <c r="K229" s="229"/>
      <c r="L229" s="189">
        <f>IF(ISBLANK(E229),"",IF(OR(COUNTIF('벼리(게시일기준)'!$L:$AD,E229)&lt;=0,M229&lt;=0),COUNTIF('벼리(게시일기준)'!$L:$AD,E229),IF(M229&gt;0,COUNTIF('벼리(게시일기준)'!$L:$AD,E229)-M229)))</f>
        <v>1</v>
      </c>
      <c r="M229" s="34">
        <f>IF(ISBLANK(E229),"",COUNTIF('벼리(게시일기준)'!$AK:$AK,E229))</f>
        <v>0</v>
      </c>
      <c r="N229" s="196">
        <f t="shared" si="14"/>
        <v>1</v>
      </c>
      <c r="O229" s="186">
        <f t="shared" si="15"/>
        <v>91</v>
      </c>
      <c r="P229" s="20"/>
      <c r="Q229" s="5"/>
      <c r="R229" s="5"/>
      <c r="S229" s="34"/>
      <c r="T229" s="32"/>
      <c r="U229" s="5"/>
      <c r="V229" s="6"/>
    </row>
    <row r="230" spans="2:22" ht="18" customHeight="1" x14ac:dyDescent="0.3">
      <c r="B230" s="289">
        <f t="shared" si="12"/>
        <v>1</v>
      </c>
      <c r="C230" s="288"/>
      <c r="D230" s="140">
        <f t="shared" si="13"/>
        <v>226</v>
      </c>
      <c r="E230" s="123" t="s">
        <v>16</v>
      </c>
      <c r="F230" s="20"/>
      <c r="G230" s="70"/>
      <c r="H230" s="70"/>
      <c r="I230" s="70"/>
      <c r="J230" s="70"/>
      <c r="K230" s="229"/>
      <c r="L230" s="189">
        <f>IF(ISBLANK(E230),"",IF(OR(COUNTIF('벼리(게시일기준)'!$L:$AD,E230)&lt;=0,M230&lt;=0),COUNTIF('벼리(게시일기준)'!$L:$AD,E230),IF(M230&gt;0,COUNTIF('벼리(게시일기준)'!$L:$AD,E230)-M230)))</f>
        <v>1</v>
      </c>
      <c r="M230" s="34">
        <f>IF(ISBLANK(E230),"",COUNTIF('벼리(게시일기준)'!$AK:$AK,E230))</f>
        <v>0</v>
      </c>
      <c r="N230" s="196">
        <f t="shared" si="14"/>
        <v>1</v>
      </c>
      <c r="O230" s="186">
        <f t="shared" si="15"/>
        <v>91</v>
      </c>
      <c r="P230" s="20"/>
      <c r="Q230" s="5"/>
      <c r="R230" s="5"/>
      <c r="S230" s="34"/>
      <c r="T230" s="32"/>
      <c r="U230" s="5"/>
      <c r="V230" s="6"/>
    </row>
    <row r="231" spans="2:22" ht="18" customHeight="1" x14ac:dyDescent="0.3">
      <c r="B231" s="289">
        <f t="shared" si="12"/>
        <v>1</v>
      </c>
      <c r="C231" s="288"/>
      <c r="D231" s="140">
        <f t="shared" si="13"/>
        <v>227</v>
      </c>
      <c r="E231" s="123" t="s">
        <v>2931</v>
      </c>
      <c r="F231" s="20" t="s">
        <v>2932</v>
      </c>
      <c r="G231" s="70"/>
      <c r="H231" s="70"/>
      <c r="I231" s="70"/>
      <c r="J231" s="70"/>
      <c r="K231" s="229"/>
      <c r="L231" s="189">
        <f>IF(ISBLANK(E231),"",IF(OR(COUNTIF('벼리(게시일기준)'!$L:$AD,E231)&lt;=0,M231&lt;=0),COUNTIF('벼리(게시일기준)'!$L:$AD,E231),IF(M231&gt;0,COUNTIF('벼리(게시일기준)'!$L:$AD,E231)-M231)))</f>
        <v>0</v>
      </c>
      <c r="M231" s="34">
        <f>IF(ISBLANK(E231),"",COUNTIF('벼리(게시일기준)'!$AK:$AK,E231))</f>
        <v>1</v>
      </c>
      <c r="N231" s="196">
        <f t="shared" si="14"/>
        <v>1</v>
      </c>
      <c r="O231" s="186">
        <f t="shared" si="15"/>
        <v>91</v>
      </c>
      <c r="P231" s="20"/>
      <c r="Q231" s="5"/>
      <c r="R231" s="5"/>
      <c r="S231" s="34"/>
      <c r="T231" s="32"/>
      <c r="U231" s="5"/>
      <c r="V231" s="6"/>
    </row>
    <row r="232" spans="2:22" ht="18" customHeight="1" x14ac:dyDescent="0.3">
      <c r="B232" s="289">
        <f t="shared" si="12"/>
        <v>1</v>
      </c>
      <c r="C232" s="288"/>
      <c r="D232" s="140">
        <f t="shared" si="13"/>
        <v>228</v>
      </c>
      <c r="E232" s="123" t="s">
        <v>2270</v>
      </c>
      <c r="F232" s="20"/>
      <c r="G232" s="70"/>
      <c r="H232" s="70"/>
      <c r="I232" s="70"/>
      <c r="J232" s="70"/>
      <c r="K232" s="229"/>
      <c r="L232" s="189">
        <f>IF(ISBLANK(E232),"",IF(OR(COUNTIF('벼리(게시일기준)'!$L:$AD,E232)&lt;=0,M232&lt;=0),COUNTIF('벼리(게시일기준)'!$L:$AD,E232),IF(M232&gt;0,COUNTIF('벼리(게시일기준)'!$L:$AD,E232)-M232)))</f>
        <v>1</v>
      </c>
      <c r="M232" s="34">
        <f>IF(ISBLANK(E232),"",COUNTIF('벼리(게시일기준)'!$AK:$AK,E232))</f>
        <v>0</v>
      </c>
      <c r="N232" s="196">
        <f t="shared" si="14"/>
        <v>1</v>
      </c>
      <c r="O232" s="186">
        <f t="shared" si="15"/>
        <v>91</v>
      </c>
      <c r="P232" s="20"/>
      <c r="Q232" s="5"/>
      <c r="R232" s="5"/>
      <c r="S232" s="34"/>
      <c r="T232" s="32" t="s">
        <v>2543</v>
      </c>
      <c r="U232" s="5"/>
      <c r="V232" s="6"/>
    </row>
    <row r="233" spans="2:22" ht="18" customHeight="1" x14ac:dyDescent="0.3">
      <c r="B233" s="289">
        <f t="shared" si="12"/>
        <v>1</v>
      </c>
      <c r="C233" s="288"/>
      <c r="D233" s="140">
        <f t="shared" si="13"/>
        <v>229</v>
      </c>
      <c r="E233" s="123" t="s">
        <v>2271</v>
      </c>
      <c r="F233" s="20"/>
      <c r="G233" s="70"/>
      <c r="H233" s="70"/>
      <c r="I233" s="70"/>
      <c r="J233" s="70"/>
      <c r="K233" s="229"/>
      <c r="L233" s="189">
        <f>IF(ISBLANK(E233),"",IF(OR(COUNTIF('벼리(게시일기준)'!$L:$AD,E233)&lt;=0,M233&lt;=0),COUNTIF('벼리(게시일기준)'!$L:$AD,E233),IF(M233&gt;0,COUNTIF('벼리(게시일기준)'!$L:$AD,E233)-M233)))</f>
        <v>1</v>
      </c>
      <c r="M233" s="34">
        <f>IF(ISBLANK(E233),"",COUNTIF('벼리(게시일기준)'!$AK:$AK,E233))</f>
        <v>0</v>
      </c>
      <c r="N233" s="196">
        <f t="shared" si="14"/>
        <v>1</v>
      </c>
      <c r="O233" s="186">
        <f t="shared" si="15"/>
        <v>91</v>
      </c>
      <c r="P233" s="20"/>
      <c r="Q233" s="5"/>
      <c r="R233" s="5"/>
      <c r="S233" s="34"/>
      <c r="T233" s="32"/>
      <c r="U233" s="5"/>
      <c r="V233" s="6"/>
    </row>
    <row r="234" spans="2:22" ht="18" customHeight="1" x14ac:dyDescent="0.3">
      <c r="B234" s="289">
        <f t="shared" si="12"/>
        <v>1</v>
      </c>
      <c r="C234" s="288"/>
      <c r="D234" s="140">
        <f t="shared" si="13"/>
        <v>230</v>
      </c>
      <c r="E234" s="123" t="s">
        <v>2272</v>
      </c>
      <c r="F234" s="20"/>
      <c r="G234" s="70"/>
      <c r="H234" s="70"/>
      <c r="I234" s="70"/>
      <c r="J234" s="70"/>
      <c r="K234" s="229"/>
      <c r="L234" s="189">
        <f>IF(ISBLANK(E234),"",IF(OR(COUNTIF('벼리(게시일기준)'!$L:$AD,E234)&lt;=0,M234&lt;=0),COUNTIF('벼리(게시일기준)'!$L:$AD,E234),IF(M234&gt;0,COUNTIF('벼리(게시일기준)'!$L:$AD,E234)-M234)))</f>
        <v>1</v>
      </c>
      <c r="M234" s="34">
        <f>IF(ISBLANK(E234),"",COUNTIF('벼리(게시일기준)'!$AK:$AK,E234))</f>
        <v>0</v>
      </c>
      <c r="N234" s="196">
        <f t="shared" si="14"/>
        <v>1</v>
      </c>
      <c r="O234" s="186">
        <f t="shared" si="15"/>
        <v>91</v>
      </c>
      <c r="P234" s="20"/>
      <c r="Q234" s="5"/>
      <c r="R234" s="5"/>
      <c r="S234" s="34"/>
      <c r="T234" s="32"/>
      <c r="U234" s="5"/>
      <c r="V234" s="6"/>
    </row>
    <row r="235" spans="2:22" ht="18" customHeight="1" x14ac:dyDescent="0.3">
      <c r="B235" s="289">
        <f t="shared" si="12"/>
        <v>1</v>
      </c>
      <c r="C235" s="288"/>
      <c r="D235" s="140">
        <f t="shared" si="13"/>
        <v>231</v>
      </c>
      <c r="E235" s="123" t="s">
        <v>2273</v>
      </c>
      <c r="F235" s="20"/>
      <c r="G235" s="70"/>
      <c r="H235" s="70"/>
      <c r="I235" s="70"/>
      <c r="J235" s="70"/>
      <c r="K235" s="229"/>
      <c r="L235" s="189">
        <f>IF(ISBLANK(E235),"",IF(OR(COUNTIF('벼리(게시일기준)'!$L:$AD,E235)&lt;=0,M235&lt;=0),COUNTIF('벼리(게시일기준)'!$L:$AD,E235),IF(M235&gt;0,COUNTIF('벼리(게시일기준)'!$L:$AD,E235)-M235)))</f>
        <v>1</v>
      </c>
      <c r="M235" s="34">
        <f>IF(ISBLANK(E235),"",COUNTIF('벼리(게시일기준)'!$AK:$AK,E235))</f>
        <v>0</v>
      </c>
      <c r="N235" s="196">
        <f t="shared" si="14"/>
        <v>1</v>
      </c>
      <c r="O235" s="186">
        <f t="shared" si="15"/>
        <v>91</v>
      </c>
      <c r="P235" s="20"/>
      <c r="Q235" s="5"/>
      <c r="R235" s="5"/>
      <c r="S235" s="34"/>
      <c r="T235" s="32" t="s">
        <v>2542</v>
      </c>
      <c r="U235" s="5"/>
      <c r="V235" s="6"/>
    </row>
    <row r="236" spans="2:22" s="209" customFormat="1" ht="18" customHeight="1" x14ac:dyDescent="0.3">
      <c r="B236" s="290">
        <f t="shared" si="12"/>
        <v>1</v>
      </c>
      <c r="C236" s="291" t="s">
        <v>2995</v>
      </c>
      <c r="D236" s="198">
        <f t="shared" si="13"/>
        <v>232</v>
      </c>
      <c r="E236" s="199" t="s">
        <v>662</v>
      </c>
      <c r="F236" s="200" t="s">
        <v>667</v>
      </c>
      <c r="G236" s="201" t="s">
        <v>668</v>
      </c>
      <c r="H236" s="201" t="s">
        <v>666</v>
      </c>
      <c r="I236" s="201"/>
      <c r="J236" s="201" t="s">
        <v>2004</v>
      </c>
      <c r="K236" s="231"/>
      <c r="L236" s="202">
        <f>IF(ISBLANK(E236),"",IF(OR(COUNTIF('벼리(게시일기준)'!$L:$AD,E236)&lt;=0,M236&lt;=0),COUNTIF('벼리(게시일기준)'!$L:$AD,E236),IF(M236&gt;0,COUNTIF('벼리(게시일기준)'!$L:$AD,E236)-M236)))</f>
        <v>2</v>
      </c>
      <c r="M236" s="203">
        <f>IF(ISBLANK(E236),"",COUNTIF('벼리(게시일기준)'!$AK:$AK,E236))</f>
        <v>0</v>
      </c>
      <c r="N236" s="204">
        <f t="shared" si="14"/>
        <v>2</v>
      </c>
      <c r="O236" s="205">
        <f t="shared" si="15"/>
        <v>48</v>
      </c>
      <c r="P236" s="200"/>
      <c r="Q236" s="206"/>
      <c r="R236" s="206"/>
      <c r="S236" s="203"/>
      <c r="T236" s="207"/>
      <c r="U236" s="206"/>
      <c r="V236" s="208"/>
    </row>
    <row r="237" spans="2:22" ht="18" customHeight="1" x14ac:dyDescent="0.3">
      <c r="B237" s="289">
        <f t="shared" si="12"/>
        <v>1</v>
      </c>
      <c r="C237" s="288"/>
      <c r="D237" s="140">
        <f t="shared" si="13"/>
        <v>233</v>
      </c>
      <c r="E237" s="123" t="s">
        <v>37</v>
      </c>
      <c r="F237" s="20"/>
      <c r="G237" s="70"/>
      <c r="H237" s="70"/>
      <c r="I237" s="70"/>
      <c r="J237" s="70"/>
      <c r="K237" s="229"/>
      <c r="L237" s="189">
        <f>IF(ISBLANK(E237),"",IF(OR(COUNTIF('벼리(게시일기준)'!$L:$AD,E237)&lt;=0,M237&lt;=0),COUNTIF('벼리(게시일기준)'!$L:$AD,E237),IF(M237&gt;0,COUNTIF('벼리(게시일기준)'!$L:$AD,E237)-M237)))</f>
        <v>2</v>
      </c>
      <c r="M237" s="34">
        <f>IF(ISBLANK(E237),"",COUNTIF('벼리(게시일기준)'!$AK:$AK,E237))</f>
        <v>0</v>
      </c>
      <c r="N237" s="196">
        <f t="shared" si="14"/>
        <v>2</v>
      </c>
      <c r="O237" s="186">
        <f t="shared" si="15"/>
        <v>48</v>
      </c>
      <c r="P237" s="20"/>
      <c r="Q237" s="5"/>
      <c r="R237" s="5"/>
      <c r="S237" s="34"/>
      <c r="T237" s="32"/>
      <c r="U237" s="5"/>
      <c r="V237" s="6"/>
    </row>
    <row r="238" spans="2:22" ht="18" customHeight="1" x14ac:dyDescent="0.3">
      <c r="B238" s="289">
        <f t="shared" si="12"/>
        <v>1</v>
      </c>
      <c r="C238" s="288"/>
      <c r="D238" s="140">
        <f t="shared" si="13"/>
        <v>234</v>
      </c>
      <c r="E238" s="123" t="s">
        <v>2274</v>
      </c>
      <c r="F238" s="20"/>
      <c r="G238" s="70"/>
      <c r="H238" s="70"/>
      <c r="I238" s="70"/>
      <c r="J238" s="70"/>
      <c r="K238" s="229"/>
      <c r="L238" s="189">
        <f>IF(ISBLANK(E238),"",IF(OR(COUNTIF('벼리(게시일기준)'!$L:$AD,E238)&lt;=0,M238&lt;=0),COUNTIF('벼리(게시일기준)'!$L:$AD,E238),IF(M238&gt;0,COUNTIF('벼리(게시일기준)'!$L:$AD,E238)-M238)))</f>
        <v>1</v>
      </c>
      <c r="M238" s="34">
        <f>IF(ISBLANK(E238),"",COUNTIF('벼리(게시일기준)'!$AK:$AK,E238))</f>
        <v>0</v>
      </c>
      <c r="N238" s="196">
        <f t="shared" si="14"/>
        <v>1</v>
      </c>
      <c r="O238" s="186">
        <f t="shared" si="15"/>
        <v>91</v>
      </c>
      <c r="P238" s="20"/>
      <c r="Q238" s="5"/>
      <c r="R238" s="5"/>
      <c r="S238" s="34"/>
      <c r="T238" s="32"/>
      <c r="U238" s="5"/>
      <c r="V238" s="6"/>
    </row>
    <row r="239" spans="2:22" s="233" customFormat="1" ht="18" customHeight="1" x14ac:dyDescent="0.3">
      <c r="B239" s="289">
        <f t="shared" si="12"/>
        <v>1</v>
      </c>
      <c r="C239" s="288" t="s">
        <v>2999</v>
      </c>
      <c r="D239" s="234">
        <f t="shared" si="13"/>
        <v>235</v>
      </c>
      <c r="E239" s="235" t="s">
        <v>2275</v>
      </c>
      <c r="F239" s="236" t="s">
        <v>2983</v>
      </c>
      <c r="G239" s="237"/>
      <c r="H239" s="237" t="s">
        <v>2985</v>
      </c>
      <c r="I239" s="237"/>
      <c r="J239" s="237" t="s">
        <v>2984</v>
      </c>
      <c r="K239" s="238"/>
      <c r="L239" s="239">
        <f>IF(ISBLANK(E239),"",IF(OR(COUNTIF('벼리(게시일기준)'!$L:$AD,E239)&lt;=0,M239&lt;=0),COUNTIF('벼리(게시일기준)'!$L:$AD,E239),IF(M239&gt;0,COUNTIF('벼리(게시일기준)'!$L:$AD,E239)-M239)))</f>
        <v>7</v>
      </c>
      <c r="M239" s="240">
        <f>IF(ISBLANK(E239),"",COUNTIF('벼리(게시일기준)'!$AK:$AK,E239))</f>
        <v>0</v>
      </c>
      <c r="N239" s="241">
        <f t="shared" si="14"/>
        <v>7</v>
      </c>
      <c r="O239" s="242">
        <f t="shared" si="15"/>
        <v>9</v>
      </c>
      <c r="P239" s="236"/>
      <c r="Q239" s="243"/>
      <c r="R239" s="243"/>
      <c r="S239" s="240"/>
      <c r="T239" s="244"/>
      <c r="U239" s="243"/>
      <c r="V239" s="245"/>
    </row>
    <row r="240" spans="2:22" s="209" customFormat="1" ht="18" customHeight="1" x14ac:dyDescent="0.3">
      <c r="B240" s="290">
        <f t="shared" si="12"/>
        <v>1</v>
      </c>
      <c r="C240" s="291" t="s">
        <v>2998</v>
      </c>
      <c r="D240" s="198">
        <f t="shared" si="13"/>
        <v>236</v>
      </c>
      <c r="E240" s="199" t="s">
        <v>2576</v>
      </c>
      <c r="F240" s="200"/>
      <c r="G240" s="201"/>
      <c r="H240" s="201"/>
      <c r="I240" s="201"/>
      <c r="J240" s="201"/>
      <c r="K240" s="231"/>
      <c r="L240" s="202">
        <f>IF(ISBLANK(E240),"",IF(OR(COUNTIF('벼리(게시일기준)'!$L:$AD,E240)&lt;=0,M240&lt;=0),COUNTIF('벼리(게시일기준)'!$L:$AD,E240),IF(M240&gt;0,COUNTIF('벼리(게시일기준)'!$L:$AD,E240)-M240)))</f>
        <v>1</v>
      </c>
      <c r="M240" s="203">
        <f>IF(ISBLANK(E240),"",COUNTIF('벼리(게시일기준)'!$AK:$AK,E240))</f>
        <v>0</v>
      </c>
      <c r="N240" s="204">
        <f t="shared" si="14"/>
        <v>1</v>
      </c>
      <c r="O240" s="205">
        <f t="shared" si="15"/>
        <v>91</v>
      </c>
      <c r="P240" s="200"/>
      <c r="Q240" s="206"/>
      <c r="R240" s="206"/>
      <c r="S240" s="203"/>
      <c r="T240" s="207"/>
      <c r="U240" s="206"/>
      <c r="V240" s="208"/>
    </row>
    <row r="241" spans="2:22" ht="18" customHeight="1" x14ac:dyDescent="0.3">
      <c r="B241" s="289">
        <f t="shared" si="12"/>
        <v>1</v>
      </c>
      <c r="C241" s="288"/>
      <c r="D241" s="140">
        <f t="shared" si="13"/>
        <v>237</v>
      </c>
      <c r="E241" s="123" t="s">
        <v>2276</v>
      </c>
      <c r="F241" s="20"/>
      <c r="G241" s="70"/>
      <c r="H241" s="70"/>
      <c r="I241" s="70"/>
      <c r="J241" s="70"/>
      <c r="K241" s="229"/>
      <c r="L241" s="189">
        <f>IF(ISBLANK(E241),"",IF(OR(COUNTIF('벼리(게시일기준)'!$L:$AD,E241)&lt;=0,M241&lt;=0),COUNTIF('벼리(게시일기준)'!$L:$AD,E241),IF(M241&gt;0,COUNTIF('벼리(게시일기준)'!$L:$AD,E241)-M241)))</f>
        <v>1</v>
      </c>
      <c r="M241" s="34">
        <f>IF(ISBLANK(E241),"",COUNTIF('벼리(게시일기준)'!$AK:$AK,E241))</f>
        <v>0</v>
      </c>
      <c r="N241" s="196">
        <f t="shared" si="14"/>
        <v>1</v>
      </c>
      <c r="O241" s="186">
        <f t="shared" si="15"/>
        <v>91</v>
      </c>
      <c r="P241" s="20"/>
      <c r="Q241" s="5"/>
      <c r="R241" s="5"/>
      <c r="S241" s="34"/>
      <c r="T241" s="32"/>
      <c r="U241" s="5"/>
      <c r="V241" s="6"/>
    </row>
    <row r="242" spans="2:22" ht="18" customHeight="1" x14ac:dyDescent="0.3">
      <c r="B242" s="289">
        <f t="shared" si="12"/>
        <v>1</v>
      </c>
      <c r="C242" s="288"/>
      <c r="D242" s="140">
        <f t="shared" si="13"/>
        <v>238</v>
      </c>
      <c r="E242" s="123" t="s">
        <v>1910</v>
      </c>
      <c r="F242" s="20"/>
      <c r="G242" s="70"/>
      <c r="H242" s="70"/>
      <c r="I242" s="70"/>
      <c r="J242" s="70"/>
      <c r="K242" s="229"/>
      <c r="L242" s="189">
        <f>IF(ISBLANK(E242),"",IF(OR(COUNTIF('벼리(게시일기준)'!$L:$AD,E242)&lt;=0,M242&lt;=0),COUNTIF('벼리(게시일기준)'!$L:$AD,E242),IF(M242&gt;0,COUNTIF('벼리(게시일기준)'!$L:$AD,E242)-M242)))</f>
        <v>1</v>
      </c>
      <c r="M242" s="34">
        <f>IF(ISBLANK(E242),"",COUNTIF('벼리(게시일기준)'!$AK:$AK,E242))</f>
        <v>0</v>
      </c>
      <c r="N242" s="196">
        <f t="shared" si="14"/>
        <v>1</v>
      </c>
      <c r="O242" s="186">
        <f t="shared" si="15"/>
        <v>91</v>
      </c>
      <c r="P242" s="20"/>
      <c r="Q242" s="5"/>
      <c r="R242" s="5"/>
      <c r="S242" s="34"/>
      <c r="T242" s="32" t="s">
        <v>2537</v>
      </c>
      <c r="U242" s="5"/>
      <c r="V242" s="6"/>
    </row>
    <row r="243" spans="2:22" ht="18" customHeight="1" x14ac:dyDescent="0.3">
      <c r="B243" s="289">
        <f t="shared" si="12"/>
        <v>1</v>
      </c>
      <c r="C243" s="288"/>
      <c r="D243" s="140">
        <f t="shared" si="13"/>
        <v>239</v>
      </c>
      <c r="E243" s="123" t="s">
        <v>19</v>
      </c>
      <c r="F243" s="20"/>
      <c r="G243" s="70"/>
      <c r="H243" s="70"/>
      <c r="I243" s="70"/>
      <c r="J243" s="70"/>
      <c r="K243" s="229"/>
      <c r="L243" s="189">
        <f>IF(ISBLANK(E243),"",IF(OR(COUNTIF('벼리(게시일기준)'!$L:$AD,E243)&lt;=0,M243&lt;=0),COUNTIF('벼리(게시일기준)'!$L:$AD,E243),IF(M243&gt;0,COUNTIF('벼리(게시일기준)'!$L:$AD,E243)-M243)))</f>
        <v>1</v>
      </c>
      <c r="M243" s="34">
        <f>IF(ISBLANK(E243),"",COUNTIF('벼리(게시일기준)'!$AK:$AK,E243))</f>
        <v>0</v>
      </c>
      <c r="N243" s="196">
        <f t="shared" si="14"/>
        <v>1</v>
      </c>
      <c r="O243" s="186">
        <f t="shared" si="15"/>
        <v>91</v>
      </c>
      <c r="P243" s="20"/>
      <c r="Q243" s="5"/>
      <c r="R243" s="5"/>
      <c r="S243" s="34"/>
      <c r="T243" s="32"/>
      <c r="U243" s="5"/>
      <c r="V243" s="6"/>
    </row>
    <row r="244" spans="2:22" ht="18" customHeight="1" x14ac:dyDescent="0.3">
      <c r="B244" s="289">
        <f t="shared" si="12"/>
        <v>1</v>
      </c>
      <c r="C244" s="288"/>
      <c r="D244" s="140">
        <f t="shared" si="13"/>
        <v>240</v>
      </c>
      <c r="E244" s="123" t="s">
        <v>163</v>
      </c>
      <c r="F244" s="20"/>
      <c r="G244" s="70"/>
      <c r="H244" s="70"/>
      <c r="I244" s="70"/>
      <c r="J244" s="70"/>
      <c r="K244" s="229"/>
      <c r="L244" s="189">
        <f>IF(ISBLANK(E244),"",IF(OR(COUNTIF('벼리(게시일기준)'!$L:$AD,E244)&lt;=0,M244&lt;=0),COUNTIF('벼리(게시일기준)'!$L:$AD,E244),IF(M244&gt;0,COUNTIF('벼리(게시일기준)'!$L:$AD,E244)-M244)))</f>
        <v>4</v>
      </c>
      <c r="M244" s="34">
        <f>IF(ISBLANK(E244),"",COUNTIF('벼리(게시일기준)'!$AK:$AK,E244))</f>
        <v>0</v>
      </c>
      <c r="N244" s="196">
        <f t="shared" si="14"/>
        <v>4</v>
      </c>
      <c r="O244" s="186">
        <f t="shared" si="15"/>
        <v>18</v>
      </c>
      <c r="P244" s="20"/>
      <c r="Q244" s="5"/>
      <c r="R244" s="5"/>
      <c r="S244" s="34"/>
      <c r="T244" s="32"/>
      <c r="U244" s="5"/>
      <c r="V244" s="6"/>
    </row>
    <row r="245" spans="2:22" ht="18" customHeight="1" x14ac:dyDescent="0.3">
      <c r="B245" s="289">
        <f t="shared" si="12"/>
        <v>1</v>
      </c>
      <c r="C245" s="288"/>
      <c r="D245" s="140">
        <f t="shared" si="13"/>
        <v>241</v>
      </c>
      <c r="E245" s="123" t="s">
        <v>2636</v>
      </c>
      <c r="F245" s="20"/>
      <c r="G245" s="70"/>
      <c r="H245" s="70"/>
      <c r="I245" s="70"/>
      <c r="J245" s="70"/>
      <c r="K245" s="229"/>
      <c r="L245" s="189">
        <f>IF(ISBLANK(E245),"",IF(OR(COUNTIF('벼리(게시일기준)'!$L:$AD,E245)&lt;=0,M245&lt;=0),COUNTIF('벼리(게시일기준)'!$L:$AD,E245),IF(M245&gt;0,COUNTIF('벼리(게시일기준)'!$L:$AD,E245)-M245)))</f>
        <v>1</v>
      </c>
      <c r="M245" s="34">
        <f>IF(ISBLANK(E245),"",COUNTIF('벼리(게시일기준)'!$AK:$AK,E245))</f>
        <v>0</v>
      </c>
      <c r="N245" s="196">
        <f t="shared" si="14"/>
        <v>1</v>
      </c>
      <c r="O245" s="186">
        <f t="shared" si="15"/>
        <v>91</v>
      </c>
      <c r="P245" s="20"/>
      <c r="Q245" s="5"/>
      <c r="R245" s="5"/>
      <c r="S245" s="34"/>
      <c r="T245" s="32"/>
      <c r="U245" s="5"/>
      <c r="V245" s="6"/>
    </row>
    <row r="246" spans="2:22" ht="18" customHeight="1" x14ac:dyDescent="0.3">
      <c r="B246" s="289">
        <f t="shared" si="12"/>
        <v>1</v>
      </c>
      <c r="C246" s="288"/>
      <c r="D246" s="140">
        <f t="shared" si="13"/>
        <v>242</v>
      </c>
      <c r="E246" s="123" t="s">
        <v>2277</v>
      </c>
      <c r="F246" s="20"/>
      <c r="G246" s="70"/>
      <c r="H246" s="70"/>
      <c r="I246" s="70"/>
      <c r="J246" s="70"/>
      <c r="K246" s="229"/>
      <c r="L246" s="189">
        <f>IF(ISBLANK(E246),"",IF(OR(COUNTIF('벼리(게시일기준)'!$L:$AD,E246)&lt;=0,M246&lt;=0),COUNTIF('벼리(게시일기준)'!$L:$AD,E246),IF(M246&gt;0,COUNTIF('벼리(게시일기준)'!$L:$AD,E246)-M246)))</f>
        <v>1</v>
      </c>
      <c r="M246" s="34">
        <f>IF(ISBLANK(E246),"",COUNTIF('벼리(게시일기준)'!$AK:$AK,E246))</f>
        <v>0</v>
      </c>
      <c r="N246" s="196">
        <f t="shared" si="14"/>
        <v>1</v>
      </c>
      <c r="O246" s="186">
        <f t="shared" si="15"/>
        <v>91</v>
      </c>
      <c r="P246" s="20"/>
      <c r="Q246" s="5"/>
      <c r="R246" s="5"/>
      <c r="S246" s="34"/>
      <c r="T246" s="32"/>
      <c r="U246" s="5"/>
      <c r="V246" s="6"/>
    </row>
    <row r="247" spans="2:22" ht="18" customHeight="1" x14ac:dyDescent="0.3">
      <c r="B247" s="289">
        <f t="shared" si="12"/>
        <v>1</v>
      </c>
      <c r="C247" s="288"/>
      <c r="D247" s="140">
        <f t="shared" si="13"/>
        <v>243</v>
      </c>
      <c r="E247" s="123" t="s">
        <v>2278</v>
      </c>
      <c r="F247" s="20"/>
      <c r="G247" s="70"/>
      <c r="H247" s="70"/>
      <c r="I247" s="70"/>
      <c r="J247" s="70"/>
      <c r="K247" s="229"/>
      <c r="L247" s="189">
        <f>IF(ISBLANK(E247),"",IF(OR(COUNTIF('벼리(게시일기준)'!$L:$AD,E247)&lt;=0,M247&lt;=0),COUNTIF('벼리(게시일기준)'!$L:$AD,E247),IF(M247&gt;0,COUNTIF('벼리(게시일기준)'!$L:$AD,E247)-M247)))</f>
        <v>1</v>
      </c>
      <c r="M247" s="34">
        <f>IF(ISBLANK(E247),"",COUNTIF('벼리(게시일기준)'!$AK:$AK,E247))</f>
        <v>0</v>
      </c>
      <c r="N247" s="196">
        <f t="shared" si="14"/>
        <v>1</v>
      </c>
      <c r="O247" s="186">
        <f t="shared" si="15"/>
        <v>91</v>
      </c>
      <c r="P247" s="20"/>
      <c r="Q247" s="5"/>
      <c r="R247" s="5"/>
      <c r="S247" s="34"/>
      <c r="T247" s="32" t="s">
        <v>2521</v>
      </c>
      <c r="U247" s="5"/>
      <c r="V247" s="6"/>
    </row>
    <row r="248" spans="2:22" ht="18" customHeight="1" x14ac:dyDescent="0.3">
      <c r="B248" s="289">
        <f t="shared" si="12"/>
        <v>1</v>
      </c>
      <c r="C248" s="288"/>
      <c r="D248" s="140">
        <f t="shared" si="13"/>
        <v>244</v>
      </c>
      <c r="E248" s="123" t="s">
        <v>2831</v>
      </c>
      <c r="F248" s="20"/>
      <c r="G248" s="70"/>
      <c r="H248" s="70"/>
      <c r="I248" s="70"/>
      <c r="J248" s="70"/>
      <c r="K248" s="229"/>
      <c r="L248" s="189">
        <f>IF(ISBLANK(E248),"",IF(OR(COUNTIF('벼리(게시일기준)'!$L:$AD,E248)&lt;=0,M248&lt;=0),COUNTIF('벼리(게시일기준)'!$L:$AD,E248),IF(M248&gt;0,COUNTIF('벼리(게시일기준)'!$L:$AD,E248)-M248)))</f>
        <v>1</v>
      </c>
      <c r="M248" s="34">
        <f>IF(ISBLANK(E248),"",COUNTIF('벼리(게시일기준)'!$AK:$AK,E248))</f>
        <v>0</v>
      </c>
      <c r="N248" s="196">
        <f t="shared" si="14"/>
        <v>1</v>
      </c>
      <c r="O248" s="186">
        <f t="shared" si="15"/>
        <v>91</v>
      </c>
      <c r="P248" s="20"/>
      <c r="Q248" s="5"/>
      <c r="R248" s="5"/>
      <c r="S248" s="34"/>
      <c r="T248" s="32"/>
      <c r="U248" s="5"/>
      <c r="V248" s="6"/>
    </row>
    <row r="249" spans="2:22" ht="18" customHeight="1" x14ac:dyDescent="0.3">
      <c r="B249" s="289">
        <f t="shared" si="12"/>
        <v>1</v>
      </c>
      <c r="C249" s="288"/>
      <c r="D249" s="140">
        <f t="shared" si="13"/>
        <v>245</v>
      </c>
      <c r="E249" s="123" t="s">
        <v>2837</v>
      </c>
      <c r="F249" s="20"/>
      <c r="G249" s="70"/>
      <c r="H249" s="70"/>
      <c r="I249" s="70"/>
      <c r="J249" s="70"/>
      <c r="K249" s="229"/>
      <c r="L249" s="189">
        <f>IF(ISBLANK(E249),"",IF(OR(COUNTIF('벼리(게시일기준)'!$L:$AD,E249)&lt;=0,M249&lt;=0),COUNTIF('벼리(게시일기준)'!$L:$AD,E249),IF(M249&gt;0,COUNTIF('벼리(게시일기준)'!$L:$AD,E249)-M249)))</f>
        <v>1</v>
      </c>
      <c r="M249" s="34">
        <f>IF(ISBLANK(E249),"",COUNTIF('벼리(게시일기준)'!$AK:$AK,E249))</f>
        <v>0</v>
      </c>
      <c r="N249" s="196">
        <f t="shared" si="14"/>
        <v>1</v>
      </c>
      <c r="O249" s="186">
        <f t="shared" si="15"/>
        <v>91</v>
      </c>
      <c r="P249" s="20"/>
      <c r="Q249" s="5"/>
      <c r="R249" s="5"/>
      <c r="S249" s="34"/>
      <c r="T249" s="32"/>
      <c r="U249" s="5"/>
      <c r="V249" s="6"/>
    </row>
    <row r="250" spans="2:22" ht="18" customHeight="1" x14ac:dyDescent="0.3">
      <c r="B250" s="289">
        <f t="shared" si="12"/>
        <v>1</v>
      </c>
      <c r="C250" s="288"/>
      <c r="D250" s="140">
        <f t="shared" si="13"/>
        <v>246</v>
      </c>
      <c r="E250" s="123" t="s">
        <v>2279</v>
      </c>
      <c r="F250" s="20"/>
      <c r="G250" s="70"/>
      <c r="H250" s="70"/>
      <c r="I250" s="70"/>
      <c r="J250" s="70"/>
      <c r="K250" s="229"/>
      <c r="L250" s="189">
        <f>IF(ISBLANK(E250),"",IF(OR(COUNTIF('벼리(게시일기준)'!$L:$AD,E250)&lt;=0,M250&lt;=0),COUNTIF('벼리(게시일기준)'!$L:$AD,E250),IF(M250&gt;0,COUNTIF('벼리(게시일기준)'!$L:$AD,E250)-M250)))</f>
        <v>2</v>
      </c>
      <c r="M250" s="34">
        <f>IF(ISBLANK(E250),"",COUNTIF('벼리(게시일기준)'!$AK:$AK,E250))</f>
        <v>0</v>
      </c>
      <c r="N250" s="196">
        <f t="shared" si="14"/>
        <v>2</v>
      </c>
      <c r="O250" s="186">
        <f t="shared" si="15"/>
        <v>48</v>
      </c>
      <c r="P250" s="20"/>
      <c r="Q250" s="5"/>
      <c r="R250" s="5"/>
      <c r="S250" s="34"/>
      <c r="T250" s="32"/>
      <c r="U250" s="5"/>
      <c r="V250" s="6"/>
    </row>
    <row r="251" spans="2:22" ht="18" customHeight="1" x14ac:dyDescent="0.3">
      <c r="B251" s="289">
        <f t="shared" si="12"/>
        <v>1</v>
      </c>
      <c r="C251" s="288"/>
      <c r="D251" s="140">
        <f t="shared" si="13"/>
        <v>247</v>
      </c>
      <c r="E251" s="123" t="s">
        <v>2280</v>
      </c>
      <c r="F251" s="20"/>
      <c r="G251" s="70"/>
      <c r="H251" s="70"/>
      <c r="I251" s="70"/>
      <c r="J251" s="70"/>
      <c r="K251" s="229"/>
      <c r="L251" s="189">
        <f>IF(ISBLANK(E251),"",IF(OR(COUNTIF('벼리(게시일기준)'!$L:$AD,E251)&lt;=0,M251&lt;=0),COUNTIF('벼리(게시일기준)'!$L:$AD,E251),IF(M251&gt;0,COUNTIF('벼리(게시일기준)'!$L:$AD,E251)-M251)))</f>
        <v>1</v>
      </c>
      <c r="M251" s="34">
        <f>IF(ISBLANK(E251),"",COUNTIF('벼리(게시일기준)'!$AK:$AK,E251))</f>
        <v>0</v>
      </c>
      <c r="N251" s="196">
        <f t="shared" si="14"/>
        <v>1</v>
      </c>
      <c r="O251" s="186">
        <f t="shared" si="15"/>
        <v>91</v>
      </c>
      <c r="P251" s="20"/>
      <c r="Q251" s="5"/>
      <c r="R251" s="5"/>
      <c r="S251" s="34"/>
      <c r="T251" s="32"/>
      <c r="U251" s="5"/>
      <c r="V251" s="6"/>
    </row>
    <row r="252" spans="2:22" ht="18" customHeight="1" x14ac:dyDescent="0.3">
      <c r="B252" s="289">
        <f t="shared" si="12"/>
        <v>1</v>
      </c>
      <c r="C252" s="288"/>
      <c r="D252" s="140">
        <f t="shared" si="13"/>
        <v>248</v>
      </c>
      <c r="E252" s="123" t="s">
        <v>2281</v>
      </c>
      <c r="F252" s="20"/>
      <c r="G252" s="70"/>
      <c r="H252" s="70"/>
      <c r="I252" s="70"/>
      <c r="J252" s="70"/>
      <c r="K252" s="229"/>
      <c r="L252" s="189">
        <f>IF(ISBLANK(E252),"",IF(OR(COUNTIF('벼리(게시일기준)'!$L:$AD,E252)&lt;=0,M252&lt;=0),COUNTIF('벼리(게시일기준)'!$L:$AD,E252),IF(M252&gt;0,COUNTIF('벼리(게시일기준)'!$L:$AD,E252)-M252)))</f>
        <v>1</v>
      </c>
      <c r="M252" s="34">
        <f>IF(ISBLANK(E252),"",COUNTIF('벼리(게시일기준)'!$AK:$AK,E252))</f>
        <v>0</v>
      </c>
      <c r="N252" s="196">
        <f t="shared" si="14"/>
        <v>1</v>
      </c>
      <c r="O252" s="186">
        <f t="shared" si="15"/>
        <v>91</v>
      </c>
      <c r="P252" s="20"/>
      <c r="Q252" s="5"/>
      <c r="R252" s="5"/>
      <c r="S252" s="34"/>
      <c r="T252" s="32"/>
      <c r="U252" s="5"/>
      <c r="V252" s="6"/>
    </row>
    <row r="253" spans="2:22" ht="18" customHeight="1" x14ac:dyDescent="0.3">
      <c r="B253" s="289">
        <f t="shared" si="12"/>
        <v>1</v>
      </c>
      <c r="C253" s="288"/>
      <c r="D253" s="140">
        <f t="shared" si="13"/>
        <v>249</v>
      </c>
      <c r="E253" s="123" t="s">
        <v>2282</v>
      </c>
      <c r="F253" s="20"/>
      <c r="G253" s="70"/>
      <c r="H253" s="70"/>
      <c r="I253" s="70"/>
      <c r="J253" s="70"/>
      <c r="K253" s="229"/>
      <c r="L253" s="189">
        <f>IF(ISBLANK(E253),"",IF(OR(COUNTIF('벼리(게시일기준)'!$L:$AD,E253)&lt;=0,M253&lt;=0),COUNTIF('벼리(게시일기준)'!$L:$AD,E253),IF(M253&gt;0,COUNTIF('벼리(게시일기준)'!$L:$AD,E253)-M253)))</f>
        <v>1</v>
      </c>
      <c r="M253" s="34">
        <f>IF(ISBLANK(E253),"",COUNTIF('벼리(게시일기준)'!$AK:$AK,E253))</f>
        <v>0</v>
      </c>
      <c r="N253" s="196">
        <f t="shared" si="14"/>
        <v>1</v>
      </c>
      <c r="O253" s="186">
        <f t="shared" si="15"/>
        <v>91</v>
      </c>
      <c r="P253" s="20"/>
      <c r="Q253" s="5"/>
      <c r="R253" s="5"/>
      <c r="S253" s="34"/>
      <c r="T253" s="32"/>
      <c r="U253" s="5"/>
      <c r="V253" s="6"/>
    </row>
    <row r="254" spans="2:22" ht="18" customHeight="1" x14ac:dyDescent="0.3">
      <c r="B254" s="289">
        <f t="shared" si="12"/>
        <v>1</v>
      </c>
      <c r="C254" s="288"/>
      <c r="D254" s="140">
        <f t="shared" si="13"/>
        <v>250</v>
      </c>
      <c r="E254" s="123" t="s">
        <v>2283</v>
      </c>
      <c r="F254" s="20"/>
      <c r="G254" s="70"/>
      <c r="H254" s="70"/>
      <c r="I254" s="70"/>
      <c r="J254" s="70"/>
      <c r="K254" s="229"/>
      <c r="L254" s="189">
        <f>IF(ISBLANK(E254),"",IF(OR(COUNTIF('벼리(게시일기준)'!$L:$AD,E254)&lt;=0,M254&lt;=0),COUNTIF('벼리(게시일기준)'!$L:$AD,E254),IF(M254&gt;0,COUNTIF('벼리(게시일기준)'!$L:$AD,E254)-M254)))</f>
        <v>1</v>
      </c>
      <c r="M254" s="34">
        <f>IF(ISBLANK(E254),"",COUNTIF('벼리(게시일기준)'!$AK:$AK,E254))</f>
        <v>0</v>
      </c>
      <c r="N254" s="196">
        <f t="shared" si="14"/>
        <v>1</v>
      </c>
      <c r="O254" s="186">
        <f t="shared" si="15"/>
        <v>91</v>
      </c>
      <c r="P254" s="20"/>
      <c r="Q254" s="5"/>
      <c r="R254" s="5"/>
      <c r="S254" s="34"/>
      <c r="T254" s="32"/>
      <c r="U254" s="5"/>
      <c r="V254" s="6"/>
    </row>
    <row r="255" spans="2:22" ht="18" customHeight="1" x14ac:dyDescent="0.3">
      <c r="B255" s="289">
        <f t="shared" si="12"/>
        <v>1</v>
      </c>
      <c r="C255" s="288"/>
      <c r="D255" s="140">
        <f t="shared" si="13"/>
        <v>251</v>
      </c>
      <c r="E255" s="123" t="s">
        <v>471</v>
      </c>
      <c r="F255" s="20"/>
      <c r="G255" s="70"/>
      <c r="H255" s="70"/>
      <c r="I255" s="70"/>
      <c r="J255" s="70"/>
      <c r="K255" s="229"/>
      <c r="L255" s="189">
        <f>IF(ISBLANK(E255),"",IF(OR(COUNTIF('벼리(게시일기준)'!$L:$AD,E255)&lt;=0,M255&lt;=0),COUNTIF('벼리(게시일기준)'!$L:$AD,E255),IF(M255&gt;0,COUNTIF('벼리(게시일기준)'!$L:$AD,E255)-M255)))</f>
        <v>3</v>
      </c>
      <c r="M255" s="34">
        <f>IF(ISBLANK(E255),"",COUNTIF('벼리(게시일기준)'!$AK:$AK,E255))</f>
        <v>0</v>
      </c>
      <c r="N255" s="196">
        <f t="shared" si="14"/>
        <v>3</v>
      </c>
      <c r="O255" s="186">
        <f t="shared" si="15"/>
        <v>28</v>
      </c>
      <c r="P255" s="20"/>
      <c r="Q255" s="5"/>
      <c r="R255" s="5"/>
      <c r="S255" s="34"/>
      <c r="T255" s="32"/>
      <c r="U255" s="5"/>
      <c r="V255" s="6"/>
    </row>
    <row r="256" spans="2:22" ht="18" customHeight="1" x14ac:dyDescent="0.3">
      <c r="B256" s="289">
        <f t="shared" si="12"/>
        <v>1</v>
      </c>
      <c r="C256" s="288"/>
      <c r="D256" s="140">
        <f t="shared" si="13"/>
        <v>252</v>
      </c>
      <c r="E256" s="123" t="s">
        <v>2284</v>
      </c>
      <c r="F256" s="20"/>
      <c r="G256" s="70"/>
      <c r="H256" s="70"/>
      <c r="I256" s="70"/>
      <c r="J256" s="70"/>
      <c r="K256" s="229"/>
      <c r="L256" s="189">
        <f>IF(ISBLANK(E256),"",IF(OR(COUNTIF('벼리(게시일기준)'!$L:$AD,E256)&lt;=0,M256&lt;=0),COUNTIF('벼리(게시일기준)'!$L:$AD,E256),IF(M256&gt;0,COUNTIF('벼리(게시일기준)'!$L:$AD,E256)-M256)))</f>
        <v>1</v>
      </c>
      <c r="M256" s="34">
        <f>IF(ISBLANK(E256),"",COUNTIF('벼리(게시일기준)'!$AK:$AK,E256))</f>
        <v>0</v>
      </c>
      <c r="N256" s="196">
        <f t="shared" si="14"/>
        <v>1</v>
      </c>
      <c r="O256" s="186">
        <f t="shared" si="15"/>
        <v>91</v>
      </c>
      <c r="P256" s="20"/>
      <c r="Q256" s="5"/>
      <c r="R256" s="5"/>
      <c r="S256" s="34"/>
      <c r="T256" s="32"/>
      <c r="U256" s="5"/>
      <c r="V256" s="6"/>
    </row>
    <row r="257" spans="2:22" ht="18" customHeight="1" x14ac:dyDescent="0.3">
      <c r="B257" s="289">
        <f t="shared" si="12"/>
        <v>1</v>
      </c>
      <c r="C257" s="288"/>
      <c r="D257" s="140">
        <f t="shared" si="13"/>
        <v>253</v>
      </c>
      <c r="E257" s="123" t="s">
        <v>2384</v>
      </c>
      <c r="F257" s="20"/>
      <c r="G257" s="70"/>
      <c r="H257" s="70"/>
      <c r="I257" s="70"/>
      <c r="J257" s="70"/>
      <c r="K257" s="229"/>
      <c r="L257" s="189">
        <f>IF(ISBLANK(E257),"",IF(OR(COUNTIF('벼리(게시일기준)'!$L:$AD,E257)&lt;=0,M257&lt;=0),COUNTIF('벼리(게시일기준)'!$L:$AD,E257),IF(M257&gt;0,COUNTIF('벼리(게시일기준)'!$L:$AD,E257)-M257)))</f>
        <v>1</v>
      </c>
      <c r="M257" s="34">
        <f>IF(ISBLANK(E257),"",COUNTIF('벼리(게시일기준)'!$AK:$AK,E257))</f>
        <v>0</v>
      </c>
      <c r="N257" s="196">
        <f t="shared" si="14"/>
        <v>1</v>
      </c>
      <c r="O257" s="186">
        <f t="shared" si="15"/>
        <v>91</v>
      </c>
      <c r="P257" s="20"/>
      <c r="Q257" s="5"/>
      <c r="R257" s="5"/>
      <c r="S257" s="34"/>
      <c r="T257" s="32" t="s">
        <v>2546</v>
      </c>
      <c r="U257" s="5"/>
      <c r="V257" s="6"/>
    </row>
    <row r="258" spans="2:22" ht="18" customHeight="1" x14ac:dyDescent="0.3">
      <c r="B258" s="289">
        <f t="shared" si="12"/>
        <v>1</v>
      </c>
      <c r="C258" s="288"/>
      <c r="D258" s="140">
        <f t="shared" si="13"/>
        <v>254</v>
      </c>
      <c r="E258" s="123" t="s">
        <v>2295</v>
      </c>
      <c r="F258" s="20"/>
      <c r="G258" s="70"/>
      <c r="H258" s="70"/>
      <c r="I258" s="70"/>
      <c r="J258" s="70"/>
      <c r="K258" s="229"/>
      <c r="L258" s="189">
        <f>IF(ISBLANK(E258),"",IF(OR(COUNTIF('벼리(게시일기준)'!$L:$AD,E258)&lt;=0,M258&lt;=0),COUNTIF('벼리(게시일기준)'!$L:$AD,E258),IF(M258&gt;0,COUNTIF('벼리(게시일기준)'!$L:$AD,E258)-M258)))</f>
        <v>1</v>
      </c>
      <c r="M258" s="34">
        <f>IF(ISBLANK(E258),"",COUNTIF('벼리(게시일기준)'!$AK:$AK,E258))</f>
        <v>0</v>
      </c>
      <c r="N258" s="196">
        <f t="shared" si="14"/>
        <v>1</v>
      </c>
      <c r="O258" s="186">
        <f t="shared" si="15"/>
        <v>91</v>
      </c>
      <c r="P258" s="20"/>
      <c r="Q258" s="5"/>
      <c r="R258" s="5"/>
      <c r="S258" s="34"/>
      <c r="T258" s="32" t="s">
        <v>2521</v>
      </c>
      <c r="U258" s="5"/>
      <c r="V258" s="6"/>
    </row>
    <row r="259" spans="2:22" ht="18" customHeight="1" x14ac:dyDescent="0.3">
      <c r="B259" s="289">
        <f t="shared" si="12"/>
        <v>1</v>
      </c>
      <c r="C259" s="288"/>
      <c r="D259" s="140">
        <f t="shared" si="13"/>
        <v>255</v>
      </c>
      <c r="E259" s="123" t="s">
        <v>2134</v>
      </c>
      <c r="F259" s="20"/>
      <c r="G259" s="70"/>
      <c r="H259" s="70"/>
      <c r="I259" s="70"/>
      <c r="J259" s="70"/>
      <c r="K259" s="229"/>
      <c r="L259" s="189">
        <f>IF(ISBLANK(E259),"",IF(OR(COUNTIF('벼리(게시일기준)'!$L:$AD,E259)&lt;=0,M259&lt;=0),COUNTIF('벼리(게시일기준)'!$L:$AD,E259),IF(M259&gt;0,COUNTIF('벼리(게시일기준)'!$L:$AD,E259)-M259)))</f>
        <v>1</v>
      </c>
      <c r="M259" s="34">
        <f>IF(ISBLANK(E259),"",COUNTIF('벼리(게시일기준)'!$AK:$AK,E259))</f>
        <v>0</v>
      </c>
      <c r="N259" s="196">
        <f t="shared" si="14"/>
        <v>1</v>
      </c>
      <c r="O259" s="186">
        <f t="shared" si="15"/>
        <v>91</v>
      </c>
      <c r="P259" s="20"/>
      <c r="Q259" s="5"/>
      <c r="R259" s="5"/>
      <c r="S259" s="34"/>
      <c r="T259" s="32"/>
      <c r="U259" s="5"/>
      <c r="V259" s="6" t="s">
        <v>2544</v>
      </c>
    </row>
    <row r="260" spans="2:22" ht="18" customHeight="1" x14ac:dyDescent="0.3">
      <c r="B260" s="289">
        <f t="shared" si="12"/>
        <v>1</v>
      </c>
      <c r="C260" s="288"/>
      <c r="D260" s="140">
        <f t="shared" si="13"/>
        <v>256</v>
      </c>
      <c r="E260" s="123" t="s">
        <v>170</v>
      </c>
      <c r="F260" s="20"/>
      <c r="G260" s="70"/>
      <c r="H260" s="70"/>
      <c r="I260" s="70"/>
      <c r="J260" s="70"/>
      <c r="K260" s="229"/>
      <c r="L260" s="189">
        <f>IF(ISBLANK(E260),"",IF(OR(COUNTIF('벼리(게시일기준)'!$L:$AD,E260)&lt;=0,M260&lt;=0),COUNTIF('벼리(게시일기준)'!$L:$AD,E260),IF(M260&gt;0,COUNTIF('벼리(게시일기준)'!$L:$AD,E260)-M260)))</f>
        <v>1</v>
      </c>
      <c r="M260" s="34">
        <f>IF(ISBLANK(E260),"",COUNTIF('벼리(게시일기준)'!$AK:$AK,E260))</f>
        <v>0</v>
      </c>
      <c r="N260" s="196">
        <f t="shared" si="14"/>
        <v>1</v>
      </c>
      <c r="O260" s="186">
        <f t="shared" si="15"/>
        <v>91</v>
      </c>
      <c r="P260" s="20"/>
      <c r="Q260" s="5"/>
      <c r="R260" s="5"/>
      <c r="S260" s="34"/>
      <c r="T260" s="32"/>
      <c r="U260" s="5"/>
      <c r="V260" s="6"/>
    </row>
    <row r="261" spans="2:22" ht="18" customHeight="1" x14ac:dyDescent="0.3">
      <c r="B261" s="289">
        <f t="shared" ref="B261:B324" si="16">IF(ISBLANK(E261),"",IF(COUNTIF($E$5:$E$1048576,E261)&lt;=10,COUNTIF($E$5:$E$1048576,E261),IF(COUNTIF($E$5:$E$1048576,E261)&gt;11,1)))</f>
        <v>1</v>
      </c>
      <c r="C261" s="288"/>
      <c r="D261" s="140">
        <f t="shared" ref="D261:D324" si="17">IF(ISBLANK(E261),"",ROW()-4)</f>
        <v>257</v>
      </c>
      <c r="E261" s="123" t="s">
        <v>2285</v>
      </c>
      <c r="F261" s="20"/>
      <c r="G261" s="70"/>
      <c r="H261" s="70"/>
      <c r="I261" s="70"/>
      <c r="J261" s="70"/>
      <c r="K261" s="229"/>
      <c r="L261" s="189">
        <f>IF(ISBLANK(E261),"",IF(OR(COUNTIF('벼리(게시일기준)'!$L:$AD,E261)&lt;=0,M261&lt;=0),COUNTIF('벼리(게시일기준)'!$L:$AD,E261),IF(M261&gt;0,COUNTIF('벼리(게시일기준)'!$L:$AD,E261)-M261)))</f>
        <v>4</v>
      </c>
      <c r="M261" s="34">
        <f>IF(ISBLANK(E261),"",COUNTIF('벼리(게시일기준)'!$AK:$AK,E261))</f>
        <v>0</v>
      </c>
      <c r="N261" s="196">
        <f t="shared" ref="N261:N324" si="18">SUM(L261:M261)</f>
        <v>4</v>
      </c>
      <c r="O261" s="186">
        <f t="shared" ref="O261:O324" si="19">IF(ISBLANK(E261),"",RANK(N261,$N$5:$N$1048576))</f>
        <v>18</v>
      </c>
      <c r="P261" s="20"/>
      <c r="Q261" s="5"/>
      <c r="R261" s="5"/>
      <c r="S261" s="34"/>
      <c r="T261" s="32"/>
      <c r="U261" s="5"/>
      <c r="V261" s="6"/>
    </row>
    <row r="262" spans="2:22" ht="18" customHeight="1" x14ac:dyDescent="0.3">
      <c r="B262" s="289">
        <f t="shared" si="16"/>
        <v>1</v>
      </c>
      <c r="C262" s="288"/>
      <c r="D262" s="140">
        <f t="shared" si="17"/>
        <v>258</v>
      </c>
      <c r="E262" s="123" t="s">
        <v>17</v>
      </c>
      <c r="F262" s="20"/>
      <c r="G262" s="70"/>
      <c r="H262" s="70"/>
      <c r="I262" s="70"/>
      <c r="J262" s="70"/>
      <c r="K262" s="229"/>
      <c r="L262" s="189">
        <f>IF(ISBLANK(E262),"",IF(OR(COUNTIF('벼리(게시일기준)'!$L:$AD,E262)&lt;=0,M262&lt;=0),COUNTIF('벼리(게시일기준)'!$L:$AD,E262),IF(M262&gt;0,COUNTIF('벼리(게시일기준)'!$L:$AD,E262)-M262)))</f>
        <v>1</v>
      </c>
      <c r="M262" s="34">
        <f>IF(ISBLANK(E262),"",COUNTIF('벼리(게시일기준)'!$AK:$AK,E262))</f>
        <v>0</v>
      </c>
      <c r="N262" s="196">
        <f t="shared" si="18"/>
        <v>1</v>
      </c>
      <c r="O262" s="186">
        <f t="shared" si="19"/>
        <v>91</v>
      </c>
      <c r="P262" s="20"/>
      <c r="Q262" s="5"/>
      <c r="R262" s="5"/>
      <c r="S262" s="34"/>
      <c r="T262" s="32"/>
      <c r="U262" s="5"/>
      <c r="V262" s="6"/>
    </row>
    <row r="263" spans="2:22" ht="18" customHeight="1" x14ac:dyDescent="0.3">
      <c r="B263" s="289">
        <f t="shared" si="16"/>
        <v>1</v>
      </c>
      <c r="C263" s="288"/>
      <c r="D263" s="140">
        <f t="shared" si="17"/>
        <v>259</v>
      </c>
      <c r="E263" s="123" t="s">
        <v>465</v>
      </c>
      <c r="F263" s="20"/>
      <c r="G263" s="70"/>
      <c r="H263" s="70"/>
      <c r="I263" s="70"/>
      <c r="J263" s="70"/>
      <c r="K263" s="229"/>
      <c r="L263" s="189">
        <f>IF(ISBLANK(E263),"",IF(OR(COUNTIF('벼리(게시일기준)'!$L:$AD,E263)&lt;=0,M263&lt;=0),COUNTIF('벼리(게시일기준)'!$L:$AD,E263),IF(M263&gt;0,COUNTIF('벼리(게시일기준)'!$L:$AD,E263)-M263)))</f>
        <v>2</v>
      </c>
      <c r="M263" s="34">
        <f>IF(ISBLANK(E263),"",COUNTIF('벼리(게시일기준)'!$AK:$AK,E263))</f>
        <v>0</v>
      </c>
      <c r="N263" s="196">
        <f t="shared" si="18"/>
        <v>2</v>
      </c>
      <c r="O263" s="186">
        <f t="shared" si="19"/>
        <v>48</v>
      </c>
      <c r="P263" s="20"/>
      <c r="Q263" s="5"/>
      <c r="R263" s="5"/>
      <c r="S263" s="34"/>
      <c r="T263" s="32" t="s">
        <v>2522</v>
      </c>
      <c r="U263" s="5" t="s">
        <v>2523</v>
      </c>
      <c r="V263" s="6"/>
    </row>
    <row r="264" spans="2:22" ht="18" customHeight="1" x14ac:dyDescent="0.3">
      <c r="B264" s="289">
        <f t="shared" si="16"/>
        <v>1</v>
      </c>
      <c r="C264" s="288"/>
      <c r="D264" s="140">
        <f t="shared" si="17"/>
        <v>260</v>
      </c>
      <c r="E264" s="123" t="s">
        <v>2696</v>
      </c>
      <c r="F264" s="20"/>
      <c r="G264" s="70"/>
      <c r="H264" s="70"/>
      <c r="I264" s="70"/>
      <c r="J264" s="70"/>
      <c r="K264" s="229"/>
      <c r="L264" s="189">
        <f>IF(ISBLANK(E264),"",IF(OR(COUNTIF('벼리(게시일기준)'!$L:$AD,E264)&lt;=0,M264&lt;=0),COUNTIF('벼리(게시일기준)'!$L:$AD,E264),IF(M264&gt;0,COUNTIF('벼리(게시일기준)'!$L:$AD,E264)-M264)))</f>
        <v>1</v>
      </c>
      <c r="M264" s="34">
        <f>IF(ISBLANK(E264),"",COUNTIF('벼리(게시일기준)'!$AK:$AK,E264))</f>
        <v>0</v>
      </c>
      <c r="N264" s="196">
        <f t="shared" si="18"/>
        <v>1</v>
      </c>
      <c r="O264" s="186">
        <f t="shared" si="19"/>
        <v>91</v>
      </c>
      <c r="P264" s="20"/>
      <c r="Q264" s="5"/>
      <c r="R264" s="5"/>
      <c r="S264" s="34"/>
      <c r="T264" s="32"/>
      <c r="U264" s="5"/>
      <c r="V264" s="6"/>
    </row>
    <row r="265" spans="2:22" ht="18" customHeight="1" x14ac:dyDescent="0.3">
      <c r="B265" s="289">
        <f t="shared" si="16"/>
        <v>1</v>
      </c>
      <c r="C265" s="288"/>
      <c r="D265" s="140">
        <f t="shared" si="17"/>
        <v>261</v>
      </c>
      <c r="E265" s="123" t="s">
        <v>2296</v>
      </c>
      <c r="F265" s="20"/>
      <c r="G265" s="70"/>
      <c r="H265" s="70"/>
      <c r="I265" s="70"/>
      <c r="J265" s="70"/>
      <c r="K265" s="229"/>
      <c r="L265" s="189">
        <f>IF(ISBLANK(E265),"",IF(OR(COUNTIF('벼리(게시일기준)'!$L:$AD,E265)&lt;=0,M265&lt;=0),COUNTIF('벼리(게시일기준)'!$L:$AD,E265),IF(M265&gt;0,COUNTIF('벼리(게시일기준)'!$L:$AD,E265)-M265)))</f>
        <v>2</v>
      </c>
      <c r="M265" s="34">
        <f>IF(ISBLANK(E265),"",COUNTIF('벼리(게시일기준)'!$AK:$AK,E265))</f>
        <v>0</v>
      </c>
      <c r="N265" s="196">
        <f t="shared" si="18"/>
        <v>2</v>
      </c>
      <c r="O265" s="186">
        <f t="shared" si="19"/>
        <v>48</v>
      </c>
      <c r="P265" s="20"/>
      <c r="Q265" s="5"/>
      <c r="R265" s="5"/>
      <c r="S265" s="34"/>
      <c r="T265" s="32" t="s">
        <v>2527</v>
      </c>
      <c r="U265" s="5"/>
      <c r="V265" s="6"/>
    </row>
    <row r="266" spans="2:22" ht="18" customHeight="1" x14ac:dyDescent="0.3">
      <c r="B266" s="289">
        <f t="shared" si="16"/>
        <v>1</v>
      </c>
      <c r="C266" s="288"/>
      <c r="D266" s="140">
        <f t="shared" si="17"/>
        <v>262</v>
      </c>
      <c r="E266" s="123" t="s">
        <v>2286</v>
      </c>
      <c r="F266" s="20"/>
      <c r="G266" s="70"/>
      <c r="H266" s="70"/>
      <c r="I266" s="70"/>
      <c r="J266" s="70"/>
      <c r="K266" s="229"/>
      <c r="L266" s="189">
        <f>IF(ISBLANK(E266),"",IF(OR(COUNTIF('벼리(게시일기준)'!$L:$AD,E266)&lt;=0,M266&lt;=0),COUNTIF('벼리(게시일기준)'!$L:$AD,E266),IF(M266&gt;0,COUNTIF('벼리(게시일기준)'!$L:$AD,E266)-M266)))</f>
        <v>3</v>
      </c>
      <c r="M266" s="34">
        <f>IF(ISBLANK(E266),"",COUNTIF('벼리(게시일기준)'!$AK:$AK,E266))</f>
        <v>0</v>
      </c>
      <c r="N266" s="196">
        <f t="shared" si="18"/>
        <v>3</v>
      </c>
      <c r="O266" s="186">
        <f t="shared" si="19"/>
        <v>28</v>
      </c>
      <c r="P266" s="20"/>
      <c r="Q266" s="5"/>
      <c r="R266" s="5"/>
      <c r="S266" s="34"/>
      <c r="T266" s="32"/>
      <c r="U266" s="5"/>
      <c r="V266" s="6"/>
    </row>
    <row r="267" spans="2:22" ht="18" customHeight="1" x14ac:dyDescent="0.3">
      <c r="B267" s="289">
        <f t="shared" si="16"/>
        <v>1</v>
      </c>
      <c r="C267" s="288"/>
      <c r="D267" s="140">
        <f t="shared" si="17"/>
        <v>263</v>
      </c>
      <c r="E267" s="123" t="s">
        <v>2374</v>
      </c>
      <c r="F267" s="20"/>
      <c r="G267" s="70"/>
      <c r="H267" s="70"/>
      <c r="I267" s="70"/>
      <c r="J267" s="70"/>
      <c r="K267" s="229"/>
      <c r="L267" s="189">
        <f>IF(ISBLANK(E267),"",IF(OR(COUNTIF('벼리(게시일기준)'!$L:$AD,E267)&lt;=0,M267&lt;=0),COUNTIF('벼리(게시일기준)'!$L:$AD,E267),IF(M267&gt;0,COUNTIF('벼리(게시일기준)'!$L:$AD,E267)-M267)))</f>
        <v>1</v>
      </c>
      <c r="M267" s="34">
        <f>IF(ISBLANK(E267),"",COUNTIF('벼리(게시일기준)'!$AK:$AK,E267))</f>
        <v>0</v>
      </c>
      <c r="N267" s="196">
        <f t="shared" si="18"/>
        <v>1</v>
      </c>
      <c r="O267" s="186">
        <f t="shared" si="19"/>
        <v>91</v>
      </c>
      <c r="P267" s="20"/>
      <c r="Q267" s="5"/>
      <c r="R267" s="5"/>
      <c r="S267" s="34"/>
      <c r="T267" s="32"/>
      <c r="U267" s="5"/>
      <c r="V267" s="6"/>
    </row>
    <row r="268" spans="2:22" ht="18" customHeight="1" x14ac:dyDescent="0.3">
      <c r="B268" s="289">
        <f t="shared" si="16"/>
        <v>1</v>
      </c>
      <c r="C268" s="288"/>
      <c r="D268" s="140">
        <f t="shared" si="17"/>
        <v>264</v>
      </c>
      <c r="E268" s="123" t="s">
        <v>2867</v>
      </c>
      <c r="F268" s="20"/>
      <c r="G268" s="70"/>
      <c r="H268" s="70"/>
      <c r="I268" s="70"/>
      <c r="J268" s="70"/>
      <c r="K268" s="229"/>
      <c r="L268" s="189">
        <f>IF(ISBLANK(E268),"",IF(OR(COUNTIF('벼리(게시일기준)'!$L:$AD,E268)&lt;=0,M268&lt;=0),COUNTIF('벼리(게시일기준)'!$L:$AD,E268),IF(M268&gt;0,COUNTIF('벼리(게시일기준)'!$L:$AD,E268)-M268)))</f>
        <v>0</v>
      </c>
      <c r="M268" s="34">
        <f>IF(ISBLANK(E268),"",COUNTIF('벼리(게시일기준)'!$AK:$AK,E268))</f>
        <v>1</v>
      </c>
      <c r="N268" s="196">
        <f t="shared" si="18"/>
        <v>1</v>
      </c>
      <c r="O268" s="186">
        <f t="shared" si="19"/>
        <v>91</v>
      </c>
      <c r="P268" s="20"/>
      <c r="Q268" s="5"/>
      <c r="R268" s="5"/>
      <c r="S268" s="34"/>
      <c r="T268" s="32"/>
      <c r="U268" s="5"/>
      <c r="V268" s="6"/>
    </row>
    <row r="269" spans="2:22" ht="18" customHeight="1" x14ac:dyDescent="0.3">
      <c r="B269" s="289">
        <f t="shared" si="16"/>
        <v>1</v>
      </c>
      <c r="C269" s="288"/>
      <c r="D269" s="140">
        <f t="shared" si="17"/>
        <v>265</v>
      </c>
      <c r="E269" s="123" t="s">
        <v>2627</v>
      </c>
      <c r="F269" s="20"/>
      <c r="G269" s="70"/>
      <c r="H269" s="70"/>
      <c r="I269" s="70"/>
      <c r="J269" s="70"/>
      <c r="K269" s="229"/>
      <c r="L269" s="189">
        <f>IF(ISBLANK(E269),"",IF(OR(COUNTIF('벼리(게시일기준)'!$L:$AD,E269)&lt;=0,M269&lt;=0),COUNTIF('벼리(게시일기준)'!$L:$AD,E269),IF(M269&gt;0,COUNTIF('벼리(게시일기준)'!$L:$AD,E269)-M269)))</f>
        <v>1</v>
      </c>
      <c r="M269" s="34">
        <f>IF(ISBLANK(E269),"",COUNTIF('벼리(게시일기준)'!$AK:$AK,E269))</f>
        <v>0</v>
      </c>
      <c r="N269" s="196">
        <f t="shared" si="18"/>
        <v>1</v>
      </c>
      <c r="O269" s="186">
        <f t="shared" si="19"/>
        <v>91</v>
      </c>
      <c r="P269" s="20"/>
      <c r="Q269" s="5"/>
      <c r="R269" s="5"/>
      <c r="S269" s="34"/>
      <c r="T269" s="32"/>
      <c r="U269" s="5"/>
      <c r="V269" s="6"/>
    </row>
    <row r="270" spans="2:22" ht="18" customHeight="1" x14ac:dyDescent="0.3">
      <c r="B270" s="289">
        <f t="shared" si="16"/>
        <v>1</v>
      </c>
      <c r="C270" s="288"/>
      <c r="D270" s="140">
        <f t="shared" si="17"/>
        <v>266</v>
      </c>
      <c r="E270" s="123" t="s">
        <v>2287</v>
      </c>
      <c r="F270" s="20"/>
      <c r="G270" s="70"/>
      <c r="H270" s="70"/>
      <c r="I270" s="70"/>
      <c r="J270" s="70"/>
      <c r="K270" s="229"/>
      <c r="L270" s="189">
        <f>IF(ISBLANK(E270),"",IF(OR(COUNTIF('벼리(게시일기준)'!$L:$AD,E270)&lt;=0,M270&lt;=0),COUNTIF('벼리(게시일기준)'!$L:$AD,E270),IF(M270&gt;0,COUNTIF('벼리(게시일기준)'!$L:$AD,E270)-M270)))</f>
        <v>1</v>
      </c>
      <c r="M270" s="34">
        <f>IF(ISBLANK(E270),"",COUNTIF('벼리(게시일기준)'!$AK:$AK,E270))</f>
        <v>0</v>
      </c>
      <c r="N270" s="196">
        <f t="shared" si="18"/>
        <v>1</v>
      </c>
      <c r="O270" s="186">
        <f t="shared" si="19"/>
        <v>91</v>
      </c>
      <c r="P270" s="20"/>
      <c r="Q270" s="5"/>
      <c r="R270" s="5"/>
      <c r="S270" s="34"/>
      <c r="T270" s="32"/>
      <c r="U270" s="5"/>
      <c r="V270" s="6"/>
    </row>
    <row r="271" spans="2:22" ht="18" customHeight="1" x14ac:dyDescent="0.3">
      <c r="B271" s="289">
        <f t="shared" si="16"/>
        <v>1</v>
      </c>
      <c r="C271" s="288"/>
      <c r="D271" s="140">
        <f t="shared" si="17"/>
        <v>267</v>
      </c>
      <c r="E271" s="123" t="s">
        <v>2870</v>
      </c>
      <c r="F271" s="20" t="s">
        <v>2912</v>
      </c>
      <c r="G271" s="70" t="s">
        <v>2913</v>
      </c>
      <c r="H271" s="70"/>
      <c r="I271" s="70"/>
      <c r="J271" s="70" t="s">
        <v>2914</v>
      </c>
      <c r="K271" s="229"/>
      <c r="L271" s="189">
        <f>IF(ISBLANK(E271),"",IF(OR(COUNTIF('벼리(게시일기준)'!$L:$AD,E271)&lt;=0,M271&lt;=0),COUNTIF('벼리(게시일기준)'!$L:$AD,E271),IF(M271&gt;0,COUNTIF('벼리(게시일기준)'!$L:$AD,E271)-M271)))</f>
        <v>0</v>
      </c>
      <c r="M271" s="34">
        <f>IF(ISBLANK(E271),"",COUNTIF('벼리(게시일기준)'!$AK:$AK,E271))</f>
        <v>2</v>
      </c>
      <c r="N271" s="196">
        <f t="shared" si="18"/>
        <v>2</v>
      </c>
      <c r="O271" s="186">
        <f t="shared" si="19"/>
        <v>48</v>
      </c>
      <c r="P271" s="20"/>
      <c r="Q271" s="5"/>
      <c r="R271" s="5"/>
      <c r="S271" s="34"/>
      <c r="T271" s="32"/>
      <c r="U271" s="5"/>
      <c r="V271" s="6"/>
    </row>
    <row r="272" spans="2:22" ht="18" customHeight="1" x14ac:dyDescent="0.3">
      <c r="B272" s="289">
        <f t="shared" si="16"/>
        <v>1</v>
      </c>
      <c r="C272" s="288"/>
      <c r="D272" s="140">
        <f t="shared" si="17"/>
        <v>268</v>
      </c>
      <c r="E272" s="123" t="s">
        <v>2288</v>
      </c>
      <c r="F272" s="20"/>
      <c r="G272" s="70"/>
      <c r="H272" s="70"/>
      <c r="I272" s="70"/>
      <c r="J272" s="70"/>
      <c r="K272" s="229"/>
      <c r="L272" s="189">
        <f>IF(ISBLANK(E272),"",IF(OR(COUNTIF('벼리(게시일기준)'!$L:$AD,E272)&lt;=0,M272&lt;=0),COUNTIF('벼리(게시일기준)'!$L:$AD,E272),IF(M272&gt;0,COUNTIF('벼리(게시일기준)'!$L:$AD,E272)-M272)))</f>
        <v>2</v>
      </c>
      <c r="M272" s="34">
        <f>IF(ISBLANK(E272),"",COUNTIF('벼리(게시일기준)'!$AK:$AK,E272))</f>
        <v>0</v>
      </c>
      <c r="N272" s="196">
        <f t="shared" si="18"/>
        <v>2</v>
      </c>
      <c r="O272" s="186">
        <f t="shared" si="19"/>
        <v>48</v>
      </c>
      <c r="P272" s="20"/>
      <c r="Q272" s="5"/>
      <c r="R272" s="5"/>
      <c r="S272" s="34"/>
      <c r="T272" s="32"/>
      <c r="U272" s="5"/>
      <c r="V272" s="6"/>
    </row>
    <row r="273" spans="2:22" s="209" customFormat="1" ht="18" customHeight="1" x14ac:dyDescent="0.3">
      <c r="B273" s="290">
        <f t="shared" si="16"/>
        <v>1</v>
      </c>
      <c r="C273" s="291" t="s">
        <v>2997</v>
      </c>
      <c r="D273" s="198">
        <f t="shared" si="17"/>
        <v>269</v>
      </c>
      <c r="E273" s="199" t="s">
        <v>188</v>
      </c>
      <c r="F273" s="200" t="s">
        <v>2977</v>
      </c>
      <c r="G273" s="201"/>
      <c r="H273" s="201" t="s">
        <v>2979</v>
      </c>
      <c r="I273" s="201"/>
      <c r="J273" s="201" t="s">
        <v>2004</v>
      </c>
      <c r="K273" s="231"/>
      <c r="L273" s="202">
        <f>IF(ISBLANK(E273),"",IF(OR(COUNTIF('벼리(게시일기준)'!$L:$AD,E273)&lt;=0,M273&lt;=0),COUNTIF('벼리(게시일기준)'!$L:$AD,E273),IF(M273&gt;0,COUNTIF('벼리(게시일기준)'!$L:$AD,E273)-M273)))</f>
        <v>13</v>
      </c>
      <c r="M273" s="203">
        <f>IF(ISBLANK(E273),"",COUNTIF('벼리(게시일기준)'!$AK:$AK,E273))</f>
        <v>0</v>
      </c>
      <c r="N273" s="204">
        <f t="shared" si="18"/>
        <v>13</v>
      </c>
      <c r="O273" s="205">
        <f t="shared" si="19"/>
        <v>7</v>
      </c>
      <c r="P273" s="200"/>
      <c r="Q273" s="206"/>
      <c r="R273" s="206"/>
      <c r="S273" s="203"/>
      <c r="T273" s="207"/>
      <c r="U273" s="206"/>
      <c r="V273" s="208"/>
    </row>
    <row r="274" spans="2:22" ht="18" customHeight="1" x14ac:dyDescent="0.3">
      <c r="B274" s="289">
        <f t="shared" si="16"/>
        <v>1</v>
      </c>
      <c r="C274" s="288"/>
      <c r="D274" s="140">
        <f t="shared" si="17"/>
        <v>270</v>
      </c>
      <c r="E274" s="123" t="s">
        <v>2419</v>
      </c>
      <c r="F274" s="20"/>
      <c r="G274" s="70"/>
      <c r="H274" s="70"/>
      <c r="I274" s="70"/>
      <c r="J274" s="70"/>
      <c r="K274" s="229"/>
      <c r="L274" s="189">
        <f>IF(ISBLANK(E274),"",IF(OR(COUNTIF('벼리(게시일기준)'!$L:$AD,E274)&lt;=0,M274&lt;=0),COUNTIF('벼리(게시일기준)'!$L:$AD,E274),IF(M274&gt;0,COUNTIF('벼리(게시일기준)'!$L:$AD,E274)-M274)))</f>
        <v>1</v>
      </c>
      <c r="M274" s="34">
        <f>IF(ISBLANK(E274),"",COUNTIF('벼리(게시일기준)'!$AK:$AK,E274))</f>
        <v>0</v>
      </c>
      <c r="N274" s="196">
        <f t="shared" si="18"/>
        <v>1</v>
      </c>
      <c r="O274" s="186">
        <f t="shared" si="19"/>
        <v>91</v>
      </c>
      <c r="P274" s="20"/>
      <c r="Q274" s="5"/>
      <c r="R274" s="5"/>
      <c r="S274" s="34"/>
      <c r="T274" s="32"/>
      <c r="U274" s="5"/>
      <c r="V274" s="6"/>
    </row>
    <row r="275" spans="2:22" ht="18" customHeight="1" x14ac:dyDescent="0.3">
      <c r="B275" s="289">
        <f t="shared" si="16"/>
        <v>1</v>
      </c>
      <c r="C275" s="288"/>
      <c r="D275" s="140">
        <f t="shared" si="17"/>
        <v>271</v>
      </c>
      <c r="E275" s="123" t="s">
        <v>237</v>
      </c>
      <c r="F275" s="20"/>
      <c r="G275" s="70"/>
      <c r="H275" s="70"/>
      <c r="I275" s="70"/>
      <c r="J275" s="70"/>
      <c r="K275" s="229"/>
      <c r="L275" s="189">
        <f>IF(ISBLANK(E275),"",IF(OR(COUNTIF('벼리(게시일기준)'!$L:$AD,E275)&lt;=0,M275&lt;=0),COUNTIF('벼리(게시일기준)'!$L:$AD,E275),IF(M275&gt;0,COUNTIF('벼리(게시일기준)'!$L:$AD,E275)-M275)))</f>
        <v>1</v>
      </c>
      <c r="M275" s="34">
        <f>IF(ISBLANK(E275),"",COUNTIF('벼리(게시일기준)'!$AK:$AK,E275))</f>
        <v>0</v>
      </c>
      <c r="N275" s="196">
        <f t="shared" si="18"/>
        <v>1</v>
      </c>
      <c r="O275" s="186">
        <f t="shared" si="19"/>
        <v>91</v>
      </c>
      <c r="P275" s="20"/>
      <c r="Q275" s="5"/>
      <c r="R275" s="5"/>
      <c r="S275" s="34"/>
      <c r="T275" s="32"/>
      <c r="U275" s="5"/>
      <c r="V275" s="6"/>
    </row>
    <row r="276" spans="2:22" ht="18" customHeight="1" x14ac:dyDescent="0.3">
      <c r="B276" s="289">
        <f t="shared" si="16"/>
        <v>1</v>
      </c>
      <c r="C276" s="288"/>
      <c r="D276" s="140">
        <f t="shared" si="17"/>
        <v>272</v>
      </c>
      <c r="E276" s="123" t="s">
        <v>2289</v>
      </c>
      <c r="F276" s="20"/>
      <c r="G276" s="70"/>
      <c r="H276" s="70"/>
      <c r="I276" s="70"/>
      <c r="J276" s="70"/>
      <c r="K276" s="229"/>
      <c r="L276" s="189">
        <f>IF(ISBLANK(E276),"",IF(OR(COUNTIF('벼리(게시일기준)'!$L:$AD,E276)&lt;=0,M276&lt;=0),COUNTIF('벼리(게시일기준)'!$L:$AD,E276),IF(M276&gt;0,COUNTIF('벼리(게시일기준)'!$L:$AD,E276)-M276)))</f>
        <v>1</v>
      </c>
      <c r="M276" s="34">
        <f>IF(ISBLANK(E276),"",COUNTIF('벼리(게시일기준)'!$AK:$AK,E276))</f>
        <v>0</v>
      </c>
      <c r="N276" s="196">
        <f t="shared" si="18"/>
        <v>1</v>
      </c>
      <c r="O276" s="186">
        <f t="shared" si="19"/>
        <v>91</v>
      </c>
      <c r="P276" s="20"/>
      <c r="Q276" s="5"/>
      <c r="R276" s="5"/>
      <c r="S276" s="34"/>
      <c r="T276" s="32"/>
      <c r="U276" s="5"/>
      <c r="V276" s="6"/>
    </row>
    <row r="277" spans="2:22" ht="18" customHeight="1" x14ac:dyDescent="0.3">
      <c r="B277" s="289">
        <f t="shared" si="16"/>
        <v>1</v>
      </c>
      <c r="C277" s="288"/>
      <c r="D277" s="140">
        <f t="shared" si="17"/>
        <v>273</v>
      </c>
      <c r="E277" s="123" t="s">
        <v>150</v>
      </c>
      <c r="F277" s="20"/>
      <c r="G277" s="70"/>
      <c r="H277" s="70"/>
      <c r="I277" s="70"/>
      <c r="J277" s="70"/>
      <c r="K277" s="229"/>
      <c r="L277" s="189">
        <f>IF(ISBLANK(E277),"",IF(OR(COUNTIF('벼리(게시일기준)'!$L:$AD,E277)&lt;=0,M277&lt;=0),COUNTIF('벼리(게시일기준)'!$L:$AD,E277),IF(M277&gt;0,COUNTIF('벼리(게시일기준)'!$L:$AD,E277)-M277)))</f>
        <v>1</v>
      </c>
      <c r="M277" s="34">
        <f>IF(ISBLANK(E277),"",COUNTIF('벼리(게시일기준)'!$AK:$AK,E277))</f>
        <v>0</v>
      </c>
      <c r="N277" s="196">
        <f t="shared" si="18"/>
        <v>1</v>
      </c>
      <c r="O277" s="186">
        <f t="shared" si="19"/>
        <v>91</v>
      </c>
      <c r="P277" s="20"/>
      <c r="Q277" s="5"/>
      <c r="R277" s="5"/>
      <c r="S277" s="34"/>
      <c r="T277" s="32"/>
      <c r="U277" s="5"/>
      <c r="V277" s="6"/>
    </row>
    <row r="278" spans="2:22" ht="18" customHeight="1" x14ac:dyDescent="0.3">
      <c r="B278" s="289">
        <f t="shared" si="16"/>
        <v>1</v>
      </c>
      <c r="C278" s="288"/>
      <c r="D278" s="140">
        <f t="shared" si="17"/>
        <v>274</v>
      </c>
      <c r="E278" s="123" t="s">
        <v>2591</v>
      </c>
      <c r="F278" s="20"/>
      <c r="G278" s="70"/>
      <c r="H278" s="70"/>
      <c r="I278" s="70"/>
      <c r="J278" s="70"/>
      <c r="K278" s="229"/>
      <c r="L278" s="189">
        <f>IF(ISBLANK(E278),"",IF(OR(COUNTIF('벼리(게시일기준)'!$L:$AD,E278)&lt;=0,M278&lt;=0),COUNTIF('벼리(게시일기준)'!$L:$AD,E278),IF(M278&gt;0,COUNTIF('벼리(게시일기준)'!$L:$AD,E278)-M278)))</f>
        <v>3</v>
      </c>
      <c r="M278" s="34">
        <f>IF(ISBLANK(E278),"",COUNTIF('벼리(게시일기준)'!$AK:$AK,E278))</f>
        <v>0</v>
      </c>
      <c r="N278" s="196">
        <f t="shared" si="18"/>
        <v>3</v>
      </c>
      <c r="O278" s="186">
        <f t="shared" si="19"/>
        <v>28</v>
      </c>
      <c r="P278" s="20"/>
      <c r="Q278" s="5"/>
      <c r="R278" s="5"/>
      <c r="S278" s="34"/>
      <c r="T278" s="32"/>
      <c r="U278" s="5"/>
      <c r="V278" s="6"/>
    </row>
    <row r="279" spans="2:22" ht="18" customHeight="1" x14ac:dyDescent="0.3">
      <c r="B279" s="289">
        <f t="shared" si="16"/>
        <v>1</v>
      </c>
      <c r="C279" s="288"/>
      <c r="D279" s="140">
        <f t="shared" si="17"/>
        <v>275</v>
      </c>
      <c r="E279" s="123" t="s">
        <v>2290</v>
      </c>
      <c r="F279" s="20"/>
      <c r="G279" s="70"/>
      <c r="H279" s="70"/>
      <c r="I279" s="70"/>
      <c r="J279" s="70"/>
      <c r="K279" s="229"/>
      <c r="L279" s="189">
        <f>IF(ISBLANK(E279),"",IF(OR(COUNTIF('벼리(게시일기준)'!$L:$AD,E279)&lt;=0,M279&lt;=0),COUNTIF('벼리(게시일기준)'!$L:$AD,E279),IF(M279&gt;0,COUNTIF('벼리(게시일기준)'!$L:$AD,E279)-M279)))</f>
        <v>1</v>
      </c>
      <c r="M279" s="34">
        <f>IF(ISBLANK(E279),"",COUNTIF('벼리(게시일기준)'!$AK:$AK,E279))</f>
        <v>0</v>
      </c>
      <c r="N279" s="196">
        <f t="shared" si="18"/>
        <v>1</v>
      </c>
      <c r="O279" s="186">
        <f t="shared" si="19"/>
        <v>91</v>
      </c>
      <c r="P279" s="20"/>
      <c r="Q279" s="5"/>
      <c r="R279" s="5"/>
      <c r="S279" s="34"/>
      <c r="T279" s="32" t="s">
        <v>2538</v>
      </c>
      <c r="U279" s="5"/>
      <c r="V279" s="6"/>
    </row>
    <row r="280" spans="2:22" ht="18" customHeight="1" x14ac:dyDescent="0.3">
      <c r="B280" s="289">
        <f t="shared" si="16"/>
        <v>1</v>
      </c>
      <c r="C280" s="288"/>
      <c r="D280" s="140">
        <f t="shared" si="17"/>
        <v>276</v>
      </c>
      <c r="E280" s="123" t="s">
        <v>2391</v>
      </c>
      <c r="F280" s="20"/>
      <c r="G280" s="70"/>
      <c r="H280" s="70"/>
      <c r="I280" s="70"/>
      <c r="J280" s="70"/>
      <c r="K280" s="229"/>
      <c r="L280" s="189">
        <f>IF(ISBLANK(E280),"",IF(OR(COUNTIF('벼리(게시일기준)'!$L:$AD,E280)&lt;=0,M280&lt;=0),COUNTIF('벼리(게시일기준)'!$L:$AD,E280),IF(M280&gt;0,COUNTIF('벼리(게시일기준)'!$L:$AD,E280)-M280)))</f>
        <v>1</v>
      </c>
      <c r="M280" s="34">
        <f>IF(ISBLANK(E280),"",COUNTIF('벼리(게시일기준)'!$AK:$AK,E280))</f>
        <v>0</v>
      </c>
      <c r="N280" s="196">
        <f t="shared" si="18"/>
        <v>1</v>
      </c>
      <c r="O280" s="186">
        <f t="shared" si="19"/>
        <v>91</v>
      </c>
      <c r="P280" s="20"/>
      <c r="Q280" s="5"/>
      <c r="R280" s="5"/>
      <c r="S280" s="34"/>
      <c r="T280" s="32"/>
      <c r="U280" s="5"/>
      <c r="V280" s="6"/>
    </row>
    <row r="281" spans="2:22" ht="18" customHeight="1" x14ac:dyDescent="0.3">
      <c r="B281" s="289">
        <f t="shared" si="16"/>
        <v>1</v>
      </c>
      <c r="C281" s="288"/>
      <c r="D281" s="140">
        <f t="shared" si="17"/>
        <v>277</v>
      </c>
      <c r="E281" s="123" t="s">
        <v>2137</v>
      </c>
      <c r="F281" s="20"/>
      <c r="G281" s="70"/>
      <c r="H281" s="70"/>
      <c r="I281" s="70"/>
      <c r="J281" s="70"/>
      <c r="K281" s="229"/>
      <c r="L281" s="189">
        <f>IF(ISBLANK(E281),"",IF(OR(COUNTIF('벼리(게시일기준)'!$L:$AD,E281)&lt;=0,M281&lt;=0),COUNTIF('벼리(게시일기준)'!$L:$AD,E281),IF(M281&gt;0,COUNTIF('벼리(게시일기준)'!$L:$AD,E281)-M281)))</f>
        <v>1</v>
      </c>
      <c r="M281" s="34">
        <f>IF(ISBLANK(E281),"",COUNTIF('벼리(게시일기준)'!$AK:$AK,E281))</f>
        <v>0</v>
      </c>
      <c r="N281" s="196">
        <f t="shared" si="18"/>
        <v>1</v>
      </c>
      <c r="O281" s="186">
        <f t="shared" si="19"/>
        <v>91</v>
      </c>
      <c r="P281" s="20"/>
      <c r="Q281" s="5"/>
      <c r="R281" s="5"/>
      <c r="S281" s="34"/>
      <c r="T281" s="32" t="s">
        <v>2545</v>
      </c>
      <c r="U281" s="5"/>
      <c r="V281" s="6"/>
    </row>
    <row r="282" spans="2:22" ht="18" customHeight="1" x14ac:dyDescent="0.3">
      <c r="B282" s="289">
        <f t="shared" si="16"/>
        <v>1</v>
      </c>
      <c r="C282" s="288"/>
      <c r="D282" s="140">
        <f t="shared" si="17"/>
        <v>278</v>
      </c>
      <c r="E282" s="123" t="s">
        <v>2291</v>
      </c>
      <c r="F282" s="20"/>
      <c r="G282" s="70"/>
      <c r="H282" s="70"/>
      <c r="I282" s="70"/>
      <c r="J282" s="70"/>
      <c r="K282" s="229"/>
      <c r="L282" s="189">
        <f>IF(ISBLANK(E282),"",IF(OR(COUNTIF('벼리(게시일기준)'!$L:$AD,E282)&lt;=0,M282&lt;=0),COUNTIF('벼리(게시일기준)'!$L:$AD,E282),IF(M282&gt;0,COUNTIF('벼리(게시일기준)'!$L:$AD,E282)-M282)))</f>
        <v>1</v>
      </c>
      <c r="M282" s="34">
        <f>IF(ISBLANK(E282),"",COUNTIF('벼리(게시일기준)'!$AK:$AK,E282))</f>
        <v>0</v>
      </c>
      <c r="N282" s="196">
        <f t="shared" si="18"/>
        <v>1</v>
      </c>
      <c r="O282" s="186">
        <f t="shared" si="19"/>
        <v>91</v>
      </c>
      <c r="P282" s="20"/>
      <c r="Q282" s="5"/>
      <c r="R282" s="5"/>
      <c r="S282" s="34"/>
      <c r="T282" s="32"/>
      <c r="U282" s="5"/>
      <c r="V282" s="6"/>
    </row>
    <row r="283" spans="2:22" ht="18" customHeight="1" x14ac:dyDescent="0.3">
      <c r="B283" s="289">
        <f t="shared" si="16"/>
        <v>1</v>
      </c>
      <c r="C283" s="288"/>
      <c r="D283" s="140">
        <f t="shared" si="17"/>
        <v>279</v>
      </c>
      <c r="E283" s="123" t="s">
        <v>2827</v>
      </c>
      <c r="F283" s="20"/>
      <c r="G283" s="70"/>
      <c r="H283" s="70"/>
      <c r="I283" s="70"/>
      <c r="J283" s="70"/>
      <c r="K283" s="229"/>
      <c r="L283" s="189">
        <f>IF(ISBLANK(E283),"",IF(OR(COUNTIF('벼리(게시일기준)'!$L:$AD,E283)&lt;=0,M283&lt;=0),COUNTIF('벼리(게시일기준)'!$L:$AD,E283),IF(M283&gt;0,COUNTIF('벼리(게시일기준)'!$L:$AD,E283)-M283)))</f>
        <v>0</v>
      </c>
      <c r="M283" s="34">
        <f>IF(ISBLANK(E283),"",COUNTIF('벼리(게시일기준)'!$AK:$AK,E283))</f>
        <v>1</v>
      </c>
      <c r="N283" s="196">
        <f t="shared" si="18"/>
        <v>1</v>
      </c>
      <c r="O283" s="186">
        <f t="shared" si="19"/>
        <v>91</v>
      </c>
      <c r="P283" s="20"/>
      <c r="Q283" s="5"/>
      <c r="R283" s="5"/>
      <c r="S283" s="34"/>
      <c r="T283" s="32"/>
      <c r="U283" s="5"/>
      <c r="V283" s="6"/>
    </row>
    <row r="284" spans="2:22" ht="18" customHeight="1" x14ac:dyDescent="0.3">
      <c r="B284" s="289">
        <f t="shared" si="16"/>
        <v>1</v>
      </c>
      <c r="C284" s="288"/>
      <c r="D284" s="140">
        <f t="shared" si="17"/>
        <v>280</v>
      </c>
      <c r="E284" s="123" t="s">
        <v>2138</v>
      </c>
      <c r="F284" s="20"/>
      <c r="G284" s="70"/>
      <c r="H284" s="70"/>
      <c r="I284" s="70"/>
      <c r="J284" s="70"/>
      <c r="K284" s="229"/>
      <c r="L284" s="189">
        <f>IF(ISBLANK(E284),"",IF(OR(COUNTIF('벼리(게시일기준)'!$L:$AD,E284)&lt;=0,M284&lt;=0),COUNTIF('벼리(게시일기준)'!$L:$AD,E284),IF(M284&gt;0,COUNTIF('벼리(게시일기준)'!$L:$AD,E284)-M284)))</f>
        <v>1</v>
      </c>
      <c r="M284" s="34">
        <f>IF(ISBLANK(E284),"",COUNTIF('벼리(게시일기준)'!$AK:$AK,E284))</f>
        <v>0</v>
      </c>
      <c r="N284" s="196">
        <f t="shared" si="18"/>
        <v>1</v>
      </c>
      <c r="O284" s="186">
        <f t="shared" si="19"/>
        <v>91</v>
      </c>
      <c r="P284" s="20"/>
      <c r="Q284" s="5"/>
      <c r="R284" s="5"/>
      <c r="S284" s="34"/>
      <c r="T284" s="32" t="s">
        <v>2545</v>
      </c>
      <c r="U284" s="5"/>
      <c r="V284" s="6"/>
    </row>
    <row r="285" spans="2:22" ht="18" customHeight="1" x14ac:dyDescent="0.3">
      <c r="B285" s="289">
        <f t="shared" si="16"/>
        <v>1</v>
      </c>
      <c r="C285" s="288"/>
      <c r="D285" s="140">
        <f t="shared" si="17"/>
        <v>281</v>
      </c>
      <c r="E285" s="123" t="s">
        <v>2893</v>
      </c>
      <c r="F285" s="20"/>
      <c r="G285" s="70"/>
      <c r="H285" s="70"/>
      <c r="I285" s="70"/>
      <c r="J285" s="70"/>
      <c r="K285" s="229"/>
      <c r="L285" s="189">
        <f>IF(ISBLANK(E285),"",IF(OR(COUNTIF('벼리(게시일기준)'!$L:$AD,E285)&lt;=0,M285&lt;=0),COUNTIF('벼리(게시일기준)'!$L:$AD,E285),IF(M285&gt;0,COUNTIF('벼리(게시일기준)'!$L:$AD,E285)-M285)))</f>
        <v>0</v>
      </c>
      <c r="M285" s="34">
        <f>IF(ISBLANK(E285),"",COUNTIF('벼리(게시일기준)'!$AK:$AK,E285))</f>
        <v>1</v>
      </c>
      <c r="N285" s="196">
        <f t="shared" si="18"/>
        <v>1</v>
      </c>
      <c r="O285" s="186">
        <f t="shared" si="19"/>
        <v>91</v>
      </c>
      <c r="P285" s="20"/>
      <c r="Q285" s="5"/>
      <c r="R285" s="5"/>
      <c r="S285" s="34"/>
      <c r="T285" s="32"/>
      <c r="U285" s="5"/>
      <c r="V285" s="6"/>
    </row>
    <row r="286" spans="2:22" ht="18" customHeight="1" x14ac:dyDescent="0.3">
      <c r="B286" s="289">
        <f t="shared" si="16"/>
        <v>1</v>
      </c>
      <c r="C286" s="288"/>
      <c r="D286" s="140">
        <f t="shared" si="17"/>
        <v>282</v>
      </c>
      <c r="E286" s="123" t="s">
        <v>2907</v>
      </c>
      <c r="F286" s="20" t="s">
        <v>2906</v>
      </c>
      <c r="G286" s="70"/>
      <c r="H286" s="70" t="s">
        <v>2833</v>
      </c>
      <c r="I286" s="70"/>
      <c r="J286" s="70" t="s">
        <v>2004</v>
      </c>
      <c r="K286" s="229"/>
      <c r="L286" s="189">
        <f>IF(ISBLANK(E286),"",IF(OR(COUNTIF('벼리(게시일기준)'!$L:$AD,E286)&lt;=0,M286&lt;=0),COUNTIF('벼리(게시일기준)'!$L:$AD,E286),IF(M286&gt;0,COUNTIF('벼리(게시일기준)'!$L:$AD,E286)-M286)))</f>
        <v>0</v>
      </c>
      <c r="M286" s="34">
        <f>IF(ISBLANK(E286),"",COUNTIF('벼리(게시일기준)'!$AK:$AK,E286))</f>
        <v>1</v>
      </c>
      <c r="N286" s="196">
        <f t="shared" si="18"/>
        <v>1</v>
      </c>
      <c r="O286" s="186">
        <f t="shared" si="19"/>
        <v>91</v>
      </c>
      <c r="P286" s="20"/>
      <c r="Q286" s="5"/>
      <c r="R286" s="5"/>
      <c r="S286" s="34"/>
      <c r="T286" s="32"/>
      <c r="U286" s="5"/>
      <c r="V286" s="6"/>
    </row>
    <row r="287" spans="2:22" ht="18" customHeight="1" x14ac:dyDescent="0.3">
      <c r="B287" s="289">
        <f t="shared" si="16"/>
        <v>1</v>
      </c>
      <c r="C287" s="288"/>
      <c r="D287" s="140">
        <f t="shared" si="17"/>
        <v>283</v>
      </c>
      <c r="E287" s="123" t="s">
        <v>2292</v>
      </c>
      <c r="F287" s="20"/>
      <c r="G287" s="70"/>
      <c r="H287" s="70"/>
      <c r="I287" s="70"/>
      <c r="J287" s="70"/>
      <c r="K287" s="229"/>
      <c r="L287" s="189">
        <f>IF(ISBLANK(E287),"",IF(OR(COUNTIF('벼리(게시일기준)'!$L:$AD,E287)&lt;=0,M287&lt;=0),COUNTIF('벼리(게시일기준)'!$L:$AD,E287),IF(M287&gt;0,COUNTIF('벼리(게시일기준)'!$L:$AD,E287)-M287)))</f>
        <v>1</v>
      </c>
      <c r="M287" s="34">
        <f>IF(ISBLANK(E287),"",COUNTIF('벼리(게시일기준)'!$AK:$AK,E287))</f>
        <v>0</v>
      </c>
      <c r="N287" s="196">
        <f t="shared" si="18"/>
        <v>1</v>
      </c>
      <c r="O287" s="186">
        <f t="shared" si="19"/>
        <v>91</v>
      </c>
      <c r="P287" s="20"/>
      <c r="Q287" s="5"/>
      <c r="R287" s="5"/>
      <c r="S287" s="34"/>
      <c r="T287" s="32"/>
      <c r="U287" s="5"/>
      <c r="V287" s="6"/>
    </row>
    <row r="288" spans="2:22" ht="18" customHeight="1" x14ac:dyDescent="0.3">
      <c r="B288" s="289">
        <f t="shared" si="16"/>
        <v>1</v>
      </c>
      <c r="C288" s="288"/>
      <c r="D288" s="140">
        <f t="shared" si="17"/>
        <v>284</v>
      </c>
      <c r="E288" s="123" t="s">
        <v>2293</v>
      </c>
      <c r="F288" s="20"/>
      <c r="G288" s="70"/>
      <c r="H288" s="70"/>
      <c r="I288" s="70"/>
      <c r="J288" s="70"/>
      <c r="K288" s="229"/>
      <c r="L288" s="189">
        <f>IF(ISBLANK(E288),"",IF(OR(COUNTIF('벼리(게시일기준)'!$L:$AD,E288)&lt;=0,M288&lt;=0),COUNTIF('벼리(게시일기준)'!$L:$AD,E288),IF(M288&gt;0,COUNTIF('벼리(게시일기준)'!$L:$AD,E288)-M288)))</f>
        <v>3</v>
      </c>
      <c r="M288" s="34">
        <f>IF(ISBLANK(E288),"",COUNTIF('벼리(게시일기준)'!$AK:$AK,E288))</f>
        <v>0</v>
      </c>
      <c r="N288" s="196">
        <f t="shared" si="18"/>
        <v>3</v>
      </c>
      <c r="O288" s="186">
        <f t="shared" si="19"/>
        <v>28</v>
      </c>
      <c r="P288" s="20"/>
      <c r="Q288" s="5"/>
      <c r="R288" s="5"/>
      <c r="S288" s="34"/>
      <c r="T288" s="32"/>
      <c r="U288" s="5"/>
      <c r="V288" s="6"/>
    </row>
    <row r="289" spans="2:22" ht="18" customHeight="1" x14ac:dyDescent="0.3">
      <c r="B289" s="289">
        <f t="shared" si="16"/>
        <v>1</v>
      </c>
      <c r="C289" s="288"/>
      <c r="D289" s="140">
        <f t="shared" si="17"/>
        <v>285</v>
      </c>
      <c r="E289" s="123" t="s">
        <v>2294</v>
      </c>
      <c r="F289" s="20"/>
      <c r="G289" s="70"/>
      <c r="H289" s="70"/>
      <c r="I289" s="70"/>
      <c r="J289" s="70"/>
      <c r="K289" s="229"/>
      <c r="L289" s="189">
        <f>IF(ISBLANK(E289),"",IF(OR(COUNTIF('벼리(게시일기준)'!$L:$AD,E289)&lt;=0,M289&lt;=0),COUNTIF('벼리(게시일기준)'!$L:$AD,E289),IF(M289&gt;0,COUNTIF('벼리(게시일기준)'!$L:$AD,E289)-M289)))</f>
        <v>3</v>
      </c>
      <c r="M289" s="34">
        <f>IF(ISBLANK(E289),"",COUNTIF('벼리(게시일기준)'!$AK:$AK,E289))</f>
        <v>1</v>
      </c>
      <c r="N289" s="196">
        <f t="shared" si="18"/>
        <v>4</v>
      </c>
      <c r="O289" s="186">
        <f t="shared" si="19"/>
        <v>18</v>
      </c>
      <c r="P289" s="20"/>
      <c r="Q289" s="5"/>
      <c r="R289" s="5"/>
      <c r="S289" s="34"/>
      <c r="T289" s="32"/>
      <c r="U289" s="5"/>
      <c r="V289" s="6"/>
    </row>
    <row r="290" spans="2:22" ht="18" customHeight="1" x14ac:dyDescent="0.3">
      <c r="B290" s="289">
        <f t="shared" si="16"/>
        <v>1</v>
      </c>
      <c r="C290" s="288"/>
      <c r="D290" s="140">
        <f t="shared" si="17"/>
        <v>286</v>
      </c>
      <c r="E290" s="123" t="s">
        <v>144</v>
      </c>
      <c r="F290" s="20"/>
      <c r="G290" s="70"/>
      <c r="H290" s="70"/>
      <c r="I290" s="70"/>
      <c r="J290" s="70"/>
      <c r="K290" s="229"/>
      <c r="L290" s="189">
        <f>IF(ISBLANK(E290),"",IF(OR(COUNTIF('벼리(게시일기준)'!$L:$AD,E290)&lt;=0,M290&lt;=0),COUNTIF('벼리(게시일기준)'!$L:$AD,E290),IF(M290&gt;0,COUNTIF('벼리(게시일기준)'!$L:$AD,E290)-M290)))</f>
        <v>4</v>
      </c>
      <c r="M290" s="34">
        <f>IF(ISBLANK(E290),"",COUNTIF('벼리(게시일기준)'!$AK:$AK,E290))</f>
        <v>0</v>
      </c>
      <c r="N290" s="196">
        <f t="shared" si="18"/>
        <v>4</v>
      </c>
      <c r="O290" s="186">
        <f t="shared" si="19"/>
        <v>18</v>
      </c>
      <c r="P290" s="20"/>
      <c r="Q290" s="5"/>
      <c r="R290" s="5"/>
      <c r="S290" s="34"/>
      <c r="T290" s="32"/>
      <c r="U290" s="5"/>
      <c r="V290" s="6"/>
    </row>
    <row r="291" spans="2:22" ht="18" customHeight="1" x14ac:dyDescent="0.3">
      <c r="B291" s="289">
        <f t="shared" si="16"/>
        <v>1</v>
      </c>
      <c r="C291" s="288"/>
      <c r="D291" s="140">
        <f t="shared" si="17"/>
        <v>287</v>
      </c>
      <c r="E291" s="123" t="s">
        <v>494</v>
      </c>
      <c r="F291" s="20"/>
      <c r="G291" s="70"/>
      <c r="H291" s="70"/>
      <c r="I291" s="70"/>
      <c r="J291" s="70"/>
      <c r="K291" s="229"/>
      <c r="L291" s="189">
        <f>IF(ISBLANK(E291),"",IF(OR(COUNTIF('벼리(게시일기준)'!$L:$AD,E291)&lt;=0,M291&lt;=0),COUNTIF('벼리(게시일기준)'!$L:$AD,E291),IF(M291&gt;0,COUNTIF('벼리(게시일기준)'!$L:$AD,E291)-M291)))</f>
        <v>1</v>
      </c>
      <c r="M291" s="34">
        <f>IF(ISBLANK(E291),"",COUNTIF('벼리(게시일기준)'!$AK:$AK,E291))</f>
        <v>0</v>
      </c>
      <c r="N291" s="196">
        <f t="shared" si="18"/>
        <v>1</v>
      </c>
      <c r="O291" s="186">
        <f t="shared" si="19"/>
        <v>91</v>
      </c>
      <c r="P291" s="20"/>
      <c r="Q291" s="5"/>
      <c r="R291" s="5"/>
      <c r="S291" s="34"/>
      <c r="T291" s="32" t="s">
        <v>2526</v>
      </c>
      <c r="U291" s="5"/>
      <c r="V291" s="6"/>
    </row>
    <row r="292" spans="2:22" ht="18" customHeight="1" x14ac:dyDescent="0.3">
      <c r="B292" s="289">
        <f t="shared" si="16"/>
        <v>1</v>
      </c>
      <c r="C292" s="288"/>
      <c r="D292" s="140">
        <f t="shared" si="17"/>
        <v>288</v>
      </c>
      <c r="E292" s="123" t="s">
        <v>186</v>
      </c>
      <c r="F292" s="20"/>
      <c r="G292" s="70"/>
      <c r="H292" s="70"/>
      <c r="I292" s="70"/>
      <c r="J292" s="70"/>
      <c r="K292" s="229"/>
      <c r="L292" s="189">
        <f>IF(ISBLANK(E292),"",IF(OR(COUNTIF('벼리(게시일기준)'!$L:$AD,E292)&lt;=0,M292&lt;=0),COUNTIF('벼리(게시일기준)'!$L:$AD,E292),IF(M292&gt;0,COUNTIF('벼리(게시일기준)'!$L:$AD,E292)-M292)))</f>
        <v>3</v>
      </c>
      <c r="M292" s="34">
        <f>IF(ISBLANK(E292),"",COUNTIF('벼리(게시일기준)'!$AK:$AK,E292))</f>
        <v>0</v>
      </c>
      <c r="N292" s="196">
        <f t="shared" si="18"/>
        <v>3</v>
      </c>
      <c r="O292" s="186">
        <f t="shared" si="19"/>
        <v>28</v>
      </c>
      <c r="P292" s="20"/>
      <c r="Q292" s="5"/>
      <c r="R292" s="5"/>
      <c r="S292" s="34"/>
      <c r="T292" s="32"/>
      <c r="U292" s="5"/>
      <c r="V292" s="6"/>
    </row>
    <row r="293" spans="2:22" ht="18" customHeight="1" x14ac:dyDescent="0.3">
      <c r="B293" s="289">
        <f t="shared" si="16"/>
        <v>1</v>
      </c>
      <c r="C293" s="288"/>
      <c r="D293" s="140">
        <f t="shared" si="17"/>
        <v>289</v>
      </c>
      <c r="E293" s="123" t="s">
        <v>2734</v>
      </c>
      <c r="F293" s="20"/>
      <c r="G293" s="70"/>
      <c r="H293" s="70"/>
      <c r="I293" s="70"/>
      <c r="J293" s="70"/>
      <c r="K293" s="229"/>
      <c r="L293" s="189">
        <f>IF(ISBLANK(E293),"",IF(OR(COUNTIF('벼리(게시일기준)'!$L:$AD,E293)&lt;=0,M293&lt;=0),COUNTIF('벼리(게시일기준)'!$L:$AD,E293),IF(M293&gt;0,COUNTIF('벼리(게시일기준)'!$L:$AD,E293)-M293)))</f>
        <v>1</v>
      </c>
      <c r="M293" s="34">
        <f>IF(ISBLANK(E293),"",COUNTIF('벼리(게시일기준)'!$AK:$AK,E293))</f>
        <v>0</v>
      </c>
      <c r="N293" s="196">
        <f t="shared" si="18"/>
        <v>1</v>
      </c>
      <c r="O293" s="186">
        <f t="shared" si="19"/>
        <v>91</v>
      </c>
      <c r="P293" s="20"/>
      <c r="Q293" s="5"/>
      <c r="R293" s="5"/>
      <c r="S293" s="34"/>
      <c r="T293" s="32" t="s">
        <v>2726</v>
      </c>
      <c r="U293" s="5"/>
      <c r="V293" s="6"/>
    </row>
    <row r="294" spans="2:22" ht="18" customHeight="1" x14ac:dyDescent="0.3">
      <c r="B294" s="289">
        <f t="shared" si="16"/>
        <v>1</v>
      </c>
      <c r="C294" s="288"/>
      <c r="D294" s="140">
        <f t="shared" si="17"/>
        <v>290</v>
      </c>
      <c r="E294" s="123" t="s">
        <v>2297</v>
      </c>
      <c r="F294" s="20"/>
      <c r="G294" s="70"/>
      <c r="H294" s="70"/>
      <c r="I294" s="70"/>
      <c r="J294" s="70"/>
      <c r="K294" s="229"/>
      <c r="L294" s="189">
        <f>IF(ISBLANK(E294),"",IF(OR(COUNTIF('벼리(게시일기준)'!$L:$AD,E294)&lt;=0,M294&lt;=0),COUNTIF('벼리(게시일기준)'!$L:$AD,E294),IF(M294&gt;0,COUNTIF('벼리(게시일기준)'!$L:$AD,E294)-M294)))</f>
        <v>2</v>
      </c>
      <c r="M294" s="34">
        <f>IF(ISBLANK(E294),"",COUNTIF('벼리(게시일기준)'!$AK:$AK,E294))</f>
        <v>0</v>
      </c>
      <c r="N294" s="196">
        <f t="shared" si="18"/>
        <v>2</v>
      </c>
      <c r="O294" s="186">
        <f t="shared" si="19"/>
        <v>48</v>
      </c>
      <c r="P294" s="20"/>
      <c r="Q294" s="5"/>
      <c r="R294" s="5"/>
      <c r="S294" s="34"/>
      <c r="T294" s="32"/>
      <c r="U294" s="5"/>
      <c r="V294" s="6"/>
    </row>
    <row r="295" spans="2:22" ht="18" customHeight="1" x14ac:dyDescent="0.3">
      <c r="B295" s="289">
        <f t="shared" si="16"/>
        <v>1</v>
      </c>
      <c r="C295" s="288"/>
      <c r="D295" s="140">
        <f t="shared" si="17"/>
        <v>291</v>
      </c>
      <c r="E295" s="123" t="s">
        <v>2515</v>
      </c>
      <c r="F295" s="20"/>
      <c r="G295" s="70"/>
      <c r="H295" s="70"/>
      <c r="I295" s="70"/>
      <c r="J295" s="70"/>
      <c r="K295" s="229"/>
      <c r="L295" s="189">
        <f>IF(ISBLANK(E295),"",IF(OR(COUNTIF('벼리(게시일기준)'!$L:$AD,E295)&lt;=0,M295&lt;=0),COUNTIF('벼리(게시일기준)'!$L:$AD,E295),IF(M295&gt;0,COUNTIF('벼리(게시일기준)'!$L:$AD,E295)-M295)))</f>
        <v>1</v>
      </c>
      <c r="M295" s="34">
        <f>IF(ISBLANK(E295),"",COUNTIF('벼리(게시일기준)'!$AK:$AK,E295))</f>
        <v>0</v>
      </c>
      <c r="N295" s="196">
        <f t="shared" si="18"/>
        <v>1</v>
      </c>
      <c r="O295" s="186">
        <f t="shared" si="19"/>
        <v>91</v>
      </c>
      <c r="P295" s="20"/>
      <c r="Q295" s="5"/>
      <c r="R295" s="5"/>
      <c r="S295" s="34"/>
      <c r="T295" s="32" t="s">
        <v>2508</v>
      </c>
      <c r="U295" s="5"/>
      <c r="V295" s="6"/>
    </row>
    <row r="296" spans="2:22" ht="18" customHeight="1" x14ac:dyDescent="0.3">
      <c r="B296" s="289">
        <f t="shared" si="16"/>
        <v>1</v>
      </c>
      <c r="C296" s="288"/>
      <c r="D296" s="140">
        <f t="shared" si="17"/>
        <v>292</v>
      </c>
      <c r="E296" s="123" t="s">
        <v>2941</v>
      </c>
      <c r="F296" s="20" t="s">
        <v>2937</v>
      </c>
      <c r="G296" s="70"/>
      <c r="H296" s="70" t="s">
        <v>2938</v>
      </c>
      <c r="I296" s="70" t="s">
        <v>2939</v>
      </c>
      <c r="J296" s="70"/>
      <c r="K296" s="229"/>
      <c r="L296" s="189">
        <f>IF(ISBLANK(E296),"",IF(OR(COUNTIF('벼리(게시일기준)'!$L:$AD,E296)&lt;=0,M296&lt;=0),COUNTIF('벼리(게시일기준)'!$L:$AD,E296),IF(M296&gt;0,COUNTIF('벼리(게시일기준)'!$L:$AD,E296)-M296)))</f>
        <v>0</v>
      </c>
      <c r="M296" s="34">
        <f>IF(ISBLANK(E296),"",COUNTIF('벼리(게시일기준)'!$AK:$AK,E296))</f>
        <v>1</v>
      </c>
      <c r="N296" s="196">
        <f t="shared" si="18"/>
        <v>1</v>
      </c>
      <c r="O296" s="186">
        <f t="shared" si="19"/>
        <v>91</v>
      </c>
      <c r="P296" s="20"/>
      <c r="Q296" s="5"/>
      <c r="R296" s="5"/>
      <c r="S296" s="34"/>
      <c r="T296" s="32"/>
      <c r="U296" s="5"/>
      <c r="V296" s="6"/>
    </row>
    <row r="297" spans="2:22" ht="18" customHeight="1" x14ac:dyDescent="0.3">
      <c r="B297" s="289">
        <f t="shared" si="16"/>
        <v>1</v>
      </c>
      <c r="C297" s="288"/>
      <c r="D297" s="140">
        <f t="shared" si="17"/>
        <v>293</v>
      </c>
      <c r="E297" s="123" t="s">
        <v>179</v>
      </c>
      <c r="F297" s="20"/>
      <c r="G297" s="70"/>
      <c r="H297" s="70"/>
      <c r="I297" s="70"/>
      <c r="J297" s="70"/>
      <c r="K297" s="229"/>
      <c r="L297" s="189">
        <f>IF(ISBLANK(E297),"",IF(OR(COUNTIF('벼리(게시일기준)'!$L:$AD,E297)&lt;=0,M297&lt;=0),COUNTIF('벼리(게시일기준)'!$L:$AD,E297),IF(M297&gt;0,COUNTIF('벼리(게시일기준)'!$L:$AD,E297)-M297)))</f>
        <v>1</v>
      </c>
      <c r="M297" s="34">
        <f>IF(ISBLANK(E297),"",COUNTIF('벼리(게시일기준)'!$AK:$AK,E297))</f>
        <v>0</v>
      </c>
      <c r="N297" s="196">
        <f t="shared" si="18"/>
        <v>1</v>
      </c>
      <c r="O297" s="186">
        <f t="shared" si="19"/>
        <v>91</v>
      </c>
      <c r="P297" s="20"/>
      <c r="Q297" s="5"/>
      <c r="R297" s="5"/>
      <c r="S297" s="34"/>
      <c r="T297" s="32" t="s">
        <v>2520</v>
      </c>
      <c r="U297" s="5"/>
      <c r="V297" s="6"/>
    </row>
    <row r="298" spans="2:22" ht="18" customHeight="1" x14ac:dyDescent="0.3">
      <c r="B298" s="289">
        <f t="shared" si="16"/>
        <v>1</v>
      </c>
      <c r="C298" s="288"/>
      <c r="D298" s="140">
        <f t="shared" si="17"/>
        <v>294</v>
      </c>
      <c r="E298" s="123" t="s">
        <v>55</v>
      </c>
      <c r="F298" s="20"/>
      <c r="G298" s="70"/>
      <c r="H298" s="70"/>
      <c r="I298" s="70"/>
      <c r="J298" s="70"/>
      <c r="K298" s="229"/>
      <c r="L298" s="189">
        <f>IF(ISBLANK(E298),"",IF(OR(COUNTIF('벼리(게시일기준)'!$L:$AD,E298)&lt;=0,M298&lt;=0),COUNTIF('벼리(게시일기준)'!$L:$AD,E298),IF(M298&gt;0,COUNTIF('벼리(게시일기준)'!$L:$AD,E298)-M298)))</f>
        <v>2</v>
      </c>
      <c r="M298" s="34">
        <f>IF(ISBLANK(E298),"",COUNTIF('벼리(게시일기준)'!$AK:$AK,E298))</f>
        <v>0</v>
      </c>
      <c r="N298" s="196">
        <f t="shared" si="18"/>
        <v>2</v>
      </c>
      <c r="O298" s="186">
        <f t="shared" si="19"/>
        <v>48</v>
      </c>
      <c r="P298" s="20"/>
      <c r="Q298" s="5"/>
      <c r="R298" s="5"/>
      <c r="S298" s="34"/>
      <c r="T298" s="32"/>
      <c r="U298" s="5"/>
      <c r="V298" s="6"/>
    </row>
    <row r="299" spans="2:22" ht="18" customHeight="1" x14ac:dyDescent="0.3">
      <c r="B299" s="289">
        <f t="shared" si="16"/>
        <v>1</v>
      </c>
      <c r="C299" s="288"/>
      <c r="D299" s="140">
        <f t="shared" si="17"/>
        <v>295</v>
      </c>
      <c r="E299" s="123" t="s">
        <v>2557</v>
      </c>
      <c r="F299" s="20"/>
      <c r="G299" s="70"/>
      <c r="H299" s="70"/>
      <c r="I299" s="70"/>
      <c r="J299" s="70"/>
      <c r="K299" s="229"/>
      <c r="L299" s="189">
        <f>IF(ISBLANK(E299),"",IF(OR(COUNTIF('벼리(게시일기준)'!$L:$AD,E299)&lt;=0,M299&lt;=0),COUNTIF('벼리(게시일기준)'!$L:$AD,E299),IF(M299&gt;0,COUNTIF('벼리(게시일기준)'!$L:$AD,E299)-M299)))</f>
        <v>1</v>
      </c>
      <c r="M299" s="34">
        <f>IF(ISBLANK(E299),"",COUNTIF('벼리(게시일기준)'!$AK:$AK,E299))</f>
        <v>0</v>
      </c>
      <c r="N299" s="196">
        <f t="shared" si="18"/>
        <v>1</v>
      </c>
      <c r="O299" s="186">
        <f t="shared" si="19"/>
        <v>91</v>
      </c>
      <c r="P299" s="20"/>
      <c r="Q299" s="5"/>
      <c r="R299" s="5"/>
      <c r="S299" s="34"/>
      <c r="T299" s="32" t="s">
        <v>2552</v>
      </c>
      <c r="U299" s="5"/>
      <c r="V299" s="6"/>
    </row>
    <row r="300" spans="2:22" ht="18" customHeight="1" x14ac:dyDescent="0.3">
      <c r="B300" s="289">
        <f t="shared" si="16"/>
        <v>1</v>
      </c>
      <c r="C300" s="288"/>
      <c r="D300" s="140">
        <f t="shared" si="17"/>
        <v>296</v>
      </c>
      <c r="E300" s="123" t="s">
        <v>6</v>
      </c>
      <c r="F300" s="20"/>
      <c r="G300" s="70"/>
      <c r="H300" s="70"/>
      <c r="I300" s="70"/>
      <c r="J300" s="70"/>
      <c r="K300" s="229"/>
      <c r="L300" s="189">
        <f>IF(ISBLANK(E300),"",IF(OR(COUNTIF('벼리(게시일기준)'!$L:$AD,E300)&lt;=0,M300&lt;=0),COUNTIF('벼리(게시일기준)'!$L:$AD,E300),IF(M300&gt;0,COUNTIF('벼리(게시일기준)'!$L:$AD,E300)-M300)))</f>
        <v>1</v>
      </c>
      <c r="M300" s="34">
        <f>IF(ISBLANK(E300),"",COUNTIF('벼리(게시일기준)'!$AK:$AK,E300))</f>
        <v>0</v>
      </c>
      <c r="N300" s="196">
        <f t="shared" si="18"/>
        <v>1</v>
      </c>
      <c r="O300" s="186">
        <f t="shared" si="19"/>
        <v>91</v>
      </c>
      <c r="P300" s="20"/>
      <c r="Q300" s="5"/>
      <c r="R300" s="5"/>
      <c r="S300" s="34"/>
      <c r="T300" s="32"/>
      <c r="U300" s="5"/>
      <c r="V300" s="6"/>
    </row>
    <row r="301" spans="2:22" ht="18" customHeight="1" x14ac:dyDescent="0.3">
      <c r="B301" s="289">
        <f t="shared" si="16"/>
        <v>1</v>
      </c>
      <c r="C301" s="288"/>
      <c r="D301" s="140">
        <f t="shared" si="17"/>
        <v>297</v>
      </c>
      <c r="E301" s="123" t="s">
        <v>85</v>
      </c>
      <c r="F301" s="20"/>
      <c r="G301" s="70"/>
      <c r="H301" s="70"/>
      <c r="I301" s="70"/>
      <c r="J301" s="70"/>
      <c r="K301" s="229"/>
      <c r="L301" s="189">
        <f>IF(ISBLANK(E301),"",IF(OR(COUNTIF('벼리(게시일기준)'!$L:$AD,E301)&lt;=0,M301&lt;=0),COUNTIF('벼리(게시일기준)'!$L:$AD,E301),IF(M301&gt;0,COUNTIF('벼리(게시일기준)'!$L:$AD,E301)-M301)))</f>
        <v>2</v>
      </c>
      <c r="M301" s="34">
        <f>IF(ISBLANK(E301),"",COUNTIF('벼리(게시일기준)'!$AK:$AK,E301))</f>
        <v>0</v>
      </c>
      <c r="N301" s="196">
        <f t="shared" si="18"/>
        <v>2</v>
      </c>
      <c r="O301" s="186">
        <f t="shared" si="19"/>
        <v>48</v>
      </c>
      <c r="P301" s="20"/>
      <c r="Q301" s="5"/>
      <c r="R301" s="5"/>
      <c r="S301" s="34"/>
      <c r="T301" s="32"/>
      <c r="U301" s="5"/>
      <c r="V301" s="6"/>
    </row>
    <row r="302" spans="2:22" ht="18" customHeight="1" x14ac:dyDescent="0.3">
      <c r="B302" s="289">
        <f t="shared" si="16"/>
        <v>1</v>
      </c>
      <c r="C302" s="288"/>
      <c r="D302" s="140">
        <f t="shared" si="17"/>
        <v>298</v>
      </c>
      <c r="E302" s="123" t="s">
        <v>2648</v>
      </c>
      <c r="F302" s="20"/>
      <c r="G302" s="70"/>
      <c r="H302" s="70"/>
      <c r="I302" s="70"/>
      <c r="J302" s="70"/>
      <c r="K302" s="229"/>
      <c r="L302" s="189">
        <f>IF(ISBLANK(E302),"",IF(OR(COUNTIF('벼리(게시일기준)'!$L:$AD,E302)&lt;=0,M302&lt;=0),COUNTIF('벼리(게시일기준)'!$L:$AD,E302),IF(M302&gt;0,COUNTIF('벼리(게시일기준)'!$L:$AD,E302)-M302)))</f>
        <v>1</v>
      </c>
      <c r="M302" s="34">
        <f>IF(ISBLANK(E302),"",COUNTIF('벼리(게시일기준)'!$AK:$AK,E302))</f>
        <v>0</v>
      </c>
      <c r="N302" s="196">
        <f t="shared" si="18"/>
        <v>1</v>
      </c>
      <c r="O302" s="186">
        <f t="shared" si="19"/>
        <v>91</v>
      </c>
      <c r="P302" s="20"/>
      <c r="Q302" s="5"/>
      <c r="R302" s="5"/>
      <c r="S302" s="34"/>
      <c r="T302" s="32"/>
      <c r="U302" s="5"/>
      <c r="V302" s="6"/>
    </row>
    <row r="303" spans="2:22" ht="18" customHeight="1" x14ac:dyDescent="0.3">
      <c r="B303" s="289">
        <f t="shared" si="16"/>
        <v>1</v>
      </c>
      <c r="C303" s="288"/>
      <c r="D303" s="140">
        <f t="shared" si="17"/>
        <v>299</v>
      </c>
      <c r="E303" s="123" t="s">
        <v>1920</v>
      </c>
      <c r="F303" s="20"/>
      <c r="G303" s="70"/>
      <c r="H303" s="70"/>
      <c r="I303" s="70"/>
      <c r="J303" s="70"/>
      <c r="K303" s="229"/>
      <c r="L303" s="189">
        <f>IF(ISBLANK(E303),"",IF(OR(COUNTIF('벼리(게시일기준)'!$L:$AD,E303)&lt;=0,M303&lt;=0),COUNTIF('벼리(게시일기준)'!$L:$AD,E303),IF(M303&gt;0,COUNTIF('벼리(게시일기준)'!$L:$AD,E303)-M303)))</f>
        <v>4</v>
      </c>
      <c r="M303" s="34">
        <f>IF(ISBLANK(E303),"",COUNTIF('벼리(게시일기준)'!$AK:$AK,E303))</f>
        <v>0</v>
      </c>
      <c r="N303" s="196">
        <f t="shared" si="18"/>
        <v>4</v>
      </c>
      <c r="O303" s="186">
        <f t="shared" si="19"/>
        <v>18</v>
      </c>
      <c r="P303" s="20"/>
      <c r="Q303" s="5"/>
      <c r="R303" s="5"/>
      <c r="S303" s="34"/>
      <c r="T303" s="32" t="s">
        <v>2519</v>
      </c>
      <c r="U303" s="5" t="s">
        <v>2539</v>
      </c>
      <c r="V303" s="6" t="s">
        <v>2540</v>
      </c>
    </row>
    <row r="304" spans="2:22" ht="18" customHeight="1" x14ac:dyDescent="0.3">
      <c r="B304" s="289">
        <f t="shared" si="16"/>
        <v>1</v>
      </c>
      <c r="C304" s="288"/>
      <c r="D304" s="140">
        <f t="shared" si="17"/>
        <v>300</v>
      </c>
      <c r="E304" s="123" t="s">
        <v>2298</v>
      </c>
      <c r="F304" s="20"/>
      <c r="G304" s="70"/>
      <c r="H304" s="70"/>
      <c r="I304" s="70"/>
      <c r="J304" s="70"/>
      <c r="K304" s="229"/>
      <c r="L304" s="189">
        <f>IF(ISBLANK(E304),"",IF(OR(COUNTIF('벼리(게시일기준)'!$L:$AD,E304)&lt;=0,M304&lt;=0),COUNTIF('벼리(게시일기준)'!$L:$AD,E304),IF(M304&gt;0,COUNTIF('벼리(게시일기준)'!$L:$AD,E304)-M304)))</f>
        <v>3</v>
      </c>
      <c r="M304" s="34">
        <f>IF(ISBLANK(E304),"",COUNTIF('벼리(게시일기준)'!$AK:$AK,E304))</f>
        <v>0</v>
      </c>
      <c r="N304" s="196">
        <f t="shared" si="18"/>
        <v>3</v>
      </c>
      <c r="O304" s="186">
        <f t="shared" si="19"/>
        <v>28</v>
      </c>
      <c r="P304" s="20"/>
      <c r="Q304" s="5"/>
      <c r="R304" s="5"/>
      <c r="S304" s="34"/>
      <c r="T304" s="32"/>
      <c r="U304" s="5"/>
      <c r="V304" s="6"/>
    </row>
    <row r="305" spans="2:22" ht="18" customHeight="1" x14ac:dyDescent="0.3">
      <c r="B305" s="289">
        <f t="shared" si="16"/>
        <v>1</v>
      </c>
      <c r="C305" s="288"/>
      <c r="D305" s="140">
        <f t="shared" si="17"/>
        <v>301</v>
      </c>
      <c r="E305" s="123" t="s">
        <v>2299</v>
      </c>
      <c r="F305" s="20"/>
      <c r="G305" s="70"/>
      <c r="H305" s="70"/>
      <c r="I305" s="70"/>
      <c r="J305" s="70"/>
      <c r="K305" s="229"/>
      <c r="L305" s="189">
        <f>IF(ISBLANK(E305),"",IF(OR(COUNTIF('벼리(게시일기준)'!$L:$AD,E305)&lt;=0,M305&lt;=0),COUNTIF('벼리(게시일기준)'!$L:$AD,E305),IF(M305&gt;0,COUNTIF('벼리(게시일기준)'!$L:$AD,E305)-M305)))</f>
        <v>1</v>
      </c>
      <c r="M305" s="34">
        <f>IF(ISBLANK(E305),"",COUNTIF('벼리(게시일기준)'!$AK:$AK,E305))</f>
        <v>0</v>
      </c>
      <c r="N305" s="196">
        <f t="shared" si="18"/>
        <v>1</v>
      </c>
      <c r="O305" s="186">
        <f t="shared" si="19"/>
        <v>91</v>
      </c>
      <c r="P305" s="20"/>
      <c r="Q305" s="5"/>
      <c r="R305" s="5"/>
      <c r="S305" s="34"/>
      <c r="T305" s="32"/>
      <c r="U305" s="5"/>
      <c r="V305" s="6"/>
    </row>
    <row r="306" spans="2:22" ht="18" customHeight="1" x14ac:dyDescent="0.3">
      <c r="B306" s="289">
        <f t="shared" si="16"/>
        <v>1</v>
      </c>
      <c r="C306" s="288"/>
      <c r="D306" s="140">
        <f t="shared" si="17"/>
        <v>302</v>
      </c>
      <c r="E306" s="123" t="s">
        <v>2300</v>
      </c>
      <c r="F306" s="20"/>
      <c r="G306" s="70"/>
      <c r="H306" s="70"/>
      <c r="I306" s="70"/>
      <c r="J306" s="70"/>
      <c r="K306" s="229"/>
      <c r="L306" s="189">
        <f>IF(ISBLANK(E306),"",IF(OR(COUNTIF('벼리(게시일기준)'!$L:$AD,E306)&lt;=0,M306&lt;=0),COUNTIF('벼리(게시일기준)'!$L:$AD,E306),IF(M306&gt;0,COUNTIF('벼리(게시일기준)'!$L:$AD,E306)-M306)))</f>
        <v>1</v>
      </c>
      <c r="M306" s="34">
        <f>IF(ISBLANK(E306),"",COUNTIF('벼리(게시일기준)'!$AK:$AK,E306))</f>
        <v>0</v>
      </c>
      <c r="N306" s="196">
        <f t="shared" si="18"/>
        <v>1</v>
      </c>
      <c r="O306" s="186">
        <f t="shared" si="19"/>
        <v>91</v>
      </c>
      <c r="P306" s="20"/>
      <c r="Q306" s="5"/>
      <c r="R306" s="5"/>
      <c r="S306" s="34"/>
      <c r="T306" s="32"/>
      <c r="U306" s="5"/>
      <c r="V306" s="6"/>
    </row>
    <row r="307" spans="2:22" ht="18" customHeight="1" x14ac:dyDescent="0.3">
      <c r="B307" s="289">
        <f t="shared" si="16"/>
        <v>1</v>
      </c>
      <c r="C307" s="288"/>
      <c r="D307" s="140">
        <f t="shared" si="17"/>
        <v>303</v>
      </c>
      <c r="E307" s="123" t="s">
        <v>2483</v>
      </c>
      <c r="F307" s="20"/>
      <c r="G307" s="70"/>
      <c r="H307" s="70"/>
      <c r="I307" s="70"/>
      <c r="J307" s="70"/>
      <c r="K307" s="229"/>
      <c r="L307" s="189">
        <f>IF(ISBLANK(E307),"",IF(OR(COUNTIF('벼리(게시일기준)'!$L:$AD,E307)&lt;=0,M307&lt;=0),COUNTIF('벼리(게시일기준)'!$L:$AD,E307),IF(M307&gt;0,COUNTIF('벼리(게시일기준)'!$L:$AD,E307)-M307)))</f>
        <v>1</v>
      </c>
      <c r="M307" s="34">
        <f>IF(ISBLANK(E307),"",COUNTIF('벼리(게시일기준)'!$AK:$AK,E307))</f>
        <v>0</v>
      </c>
      <c r="N307" s="196">
        <f t="shared" si="18"/>
        <v>1</v>
      </c>
      <c r="O307" s="186">
        <f t="shared" si="19"/>
        <v>91</v>
      </c>
      <c r="P307" s="20"/>
      <c r="Q307" s="5"/>
      <c r="R307" s="5"/>
      <c r="S307" s="34"/>
      <c r="T307" s="32" t="s">
        <v>2487</v>
      </c>
      <c r="U307" s="5"/>
      <c r="V307" s="6"/>
    </row>
    <row r="308" spans="2:22" ht="18" customHeight="1" x14ac:dyDescent="0.3">
      <c r="B308" s="289">
        <f t="shared" si="16"/>
        <v>1</v>
      </c>
      <c r="C308" s="288"/>
      <c r="D308" s="140">
        <f t="shared" si="17"/>
        <v>304</v>
      </c>
      <c r="E308" s="123" t="s">
        <v>2306</v>
      </c>
      <c r="F308" s="20"/>
      <c r="G308" s="70"/>
      <c r="H308" s="70"/>
      <c r="I308" s="70"/>
      <c r="J308" s="70"/>
      <c r="K308" s="229"/>
      <c r="L308" s="189">
        <f>IF(ISBLANK(E308),"",IF(OR(COUNTIF('벼리(게시일기준)'!$L:$AD,E308)&lt;=0,M308&lt;=0),COUNTIF('벼리(게시일기준)'!$L:$AD,E308),IF(M308&gt;0,COUNTIF('벼리(게시일기준)'!$L:$AD,E308)-M308)))</f>
        <v>1</v>
      </c>
      <c r="M308" s="34">
        <f>IF(ISBLANK(E308),"",COUNTIF('벼리(게시일기준)'!$AK:$AK,E308))</f>
        <v>0</v>
      </c>
      <c r="N308" s="196">
        <f t="shared" si="18"/>
        <v>1</v>
      </c>
      <c r="O308" s="186">
        <f t="shared" si="19"/>
        <v>91</v>
      </c>
      <c r="P308" s="20"/>
      <c r="Q308" s="5"/>
      <c r="R308" s="5"/>
      <c r="S308" s="34"/>
      <c r="T308" s="32" t="s">
        <v>2520</v>
      </c>
      <c r="U308" s="5"/>
      <c r="V308" s="6"/>
    </row>
    <row r="309" spans="2:22" ht="18" customHeight="1" x14ac:dyDescent="0.3">
      <c r="B309" s="289">
        <f t="shared" si="16"/>
        <v>1</v>
      </c>
      <c r="C309" s="288"/>
      <c r="D309" s="140">
        <f t="shared" si="17"/>
        <v>305</v>
      </c>
      <c r="E309" s="123" t="s">
        <v>2929</v>
      </c>
      <c r="F309" s="20" t="s">
        <v>2915</v>
      </c>
      <c r="G309" s="70" t="s">
        <v>2927</v>
      </c>
      <c r="H309" s="70"/>
      <c r="I309" s="70"/>
      <c r="J309" s="70"/>
      <c r="K309" s="229"/>
      <c r="L309" s="189">
        <f>IF(ISBLANK(E309),"",IF(OR(COUNTIF('벼리(게시일기준)'!$L:$AD,E309)&lt;=0,M309&lt;=0),COUNTIF('벼리(게시일기준)'!$L:$AD,E309),IF(M309&gt;0,COUNTIF('벼리(게시일기준)'!$L:$AD,E309)-M309)))</f>
        <v>0</v>
      </c>
      <c r="M309" s="34">
        <f>IF(ISBLANK(E309),"",COUNTIF('벼리(게시일기준)'!$AK:$AK,E309))</f>
        <v>1</v>
      </c>
      <c r="N309" s="196">
        <f t="shared" si="18"/>
        <v>1</v>
      </c>
      <c r="O309" s="186">
        <f t="shared" si="19"/>
        <v>91</v>
      </c>
      <c r="P309" s="20"/>
      <c r="Q309" s="5"/>
      <c r="R309" s="5"/>
      <c r="S309" s="34"/>
      <c r="T309" s="32"/>
      <c r="U309" s="5"/>
      <c r="V309" s="6"/>
    </row>
    <row r="310" spans="2:22" ht="18" customHeight="1" x14ac:dyDescent="0.3">
      <c r="B310" s="289">
        <f t="shared" si="16"/>
        <v>1</v>
      </c>
      <c r="C310" s="288"/>
      <c r="D310" s="140">
        <f t="shared" si="17"/>
        <v>306</v>
      </c>
      <c r="E310" s="123" t="s">
        <v>126</v>
      </c>
      <c r="F310" s="20"/>
      <c r="G310" s="70"/>
      <c r="H310" s="70"/>
      <c r="I310" s="70"/>
      <c r="J310" s="70"/>
      <c r="K310" s="229"/>
      <c r="L310" s="189">
        <f>IF(ISBLANK(E310),"",IF(OR(COUNTIF('벼리(게시일기준)'!$L:$AD,E310)&lt;=0,M310&lt;=0),COUNTIF('벼리(게시일기준)'!$L:$AD,E310),IF(M310&gt;0,COUNTIF('벼리(게시일기준)'!$L:$AD,E310)-M310)))</f>
        <v>3</v>
      </c>
      <c r="M310" s="34">
        <f>IF(ISBLANK(E310),"",COUNTIF('벼리(게시일기준)'!$AK:$AK,E310))</f>
        <v>0</v>
      </c>
      <c r="N310" s="196">
        <f t="shared" si="18"/>
        <v>3</v>
      </c>
      <c r="O310" s="186">
        <f t="shared" si="19"/>
        <v>28</v>
      </c>
      <c r="P310" s="20"/>
      <c r="Q310" s="5"/>
      <c r="R310" s="5"/>
      <c r="S310" s="34"/>
      <c r="T310" s="32"/>
      <c r="U310" s="5"/>
      <c r="V310" s="6"/>
    </row>
    <row r="311" spans="2:22" ht="18" customHeight="1" x14ac:dyDescent="0.3">
      <c r="B311" s="289">
        <f t="shared" si="16"/>
        <v>1</v>
      </c>
      <c r="C311" s="288"/>
      <c r="D311" s="140">
        <f t="shared" si="17"/>
        <v>307</v>
      </c>
      <c r="E311" s="123" t="s">
        <v>87</v>
      </c>
      <c r="F311" s="20"/>
      <c r="G311" s="70"/>
      <c r="H311" s="70"/>
      <c r="I311" s="70"/>
      <c r="J311" s="70"/>
      <c r="K311" s="229"/>
      <c r="L311" s="189">
        <f>IF(ISBLANK(E311),"",IF(OR(COUNTIF('벼리(게시일기준)'!$L:$AD,E311)&lt;=0,M311&lt;=0),COUNTIF('벼리(게시일기준)'!$L:$AD,E311),IF(M311&gt;0,COUNTIF('벼리(게시일기준)'!$L:$AD,E311)-M311)))</f>
        <v>1</v>
      </c>
      <c r="M311" s="34">
        <f>IF(ISBLANK(E311),"",COUNTIF('벼리(게시일기준)'!$AK:$AK,E311))</f>
        <v>0</v>
      </c>
      <c r="N311" s="196">
        <f t="shared" si="18"/>
        <v>1</v>
      </c>
      <c r="O311" s="186">
        <f t="shared" si="19"/>
        <v>91</v>
      </c>
      <c r="P311" s="20"/>
      <c r="Q311" s="5"/>
      <c r="R311" s="5"/>
      <c r="S311" s="34"/>
      <c r="T311" s="32"/>
      <c r="U311" s="5"/>
      <c r="V311" s="6"/>
    </row>
    <row r="312" spans="2:22" ht="18" customHeight="1" x14ac:dyDescent="0.3">
      <c r="B312" s="289">
        <f t="shared" si="16"/>
        <v>1</v>
      </c>
      <c r="C312" s="288"/>
      <c r="D312" s="140">
        <f t="shared" si="17"/>
        <v>308</v>
      </c>
      <c r="E312" s="123" t="s">
        <v>2814</v>
      </c>
      <c r="F312" s="20"/>
      <c r="G312" s="70"/>
      <c r="H312" s="70"/>
      <c r="I312" s="70"/>
      <c r="J312" s="70"/>
      <c r="K312" s="229"/>
      <c r="L312" s="189">
        <f>IF(ISBLANK(E312),"",IF(OR(COUNTIF('벼리(게시일기준)'!$L:$AD,E312)&lt;=0,M312&lt;=0),COUNTIF('벼리(게시일기준)'!$L:$AD,E312),IF(M312&gt;0,COUNTIF('벼리(게시일기준)'!$L:$AD,E312)-M312)))</f>
        <v>0</v>
      </c>
      <c r="M312" s="34">
        <f>IF(ISBLANK(E312),"",COUNTIF('벼리(게시일기준)'!$AK:$AK,E312))</f>
        <v>1</v>
      </c>
      <c r="N312" s="196">
        <f t="shared" si="18"/>
        <v>1</v>
      </c>
      <c r="O312" s="186">
        <f t="shared" si="19"/>
        <v>91</v>
      </c>
      <c r="P312" s="20"/>
      <c r="Q312" s="5"/>
      <c r="R312" s="5"/>
      <c r="S312" s="34"/>
      <c r="T312" s="32"/>
      <c r="U312" s="5"/>
      <c r="V312" s="6"/>
    </row>
    <row r="313" spans="2:22" ht="18" customHeight="1" x14ac:dyDescent="0.3">
      <c r="B313" s="289">
        <f t="shared" si="16"/>
        <v>1</v>
      </c>
      <c r="C313" s="288"/>
      <c r="D313" s="140">
        <f t="shared" si="17"/>
        <v>309</v>
      </c>
      <c r="E313" s="123" t="s">
        <v>2301</v>
      </c>
      <c r="F313" s="20"/>
      <c r="G313" s="70"/>
      <c r="H313" s="70"/>
      <c r="I313" s="70"/>
      <c r="J313" s="70"/>
      <c r="K313" s="229"/>
      <c r="L313" s="189">
        <f>IF(ISBLANK(E313),"",IF(OR(COUNTIF('벼리(게시일기준)'!$L:$AD,E313)&lt;=0,M313&lt;=0),COUNTIF('벼리(게시일기준)'!$L:$AD,E313),IF(M313&gt;0,COUNTIF('벼리(게시일기준)'!$L:$AD,E313)-M313)))</f>
        <v>2</v>
      </c>
      <c r="M313" s="34">
        <f>IF(ISBLANK(E313),"",COUNTIF('벼리(게시일기준)'!$AK:$AK,E313))</f>
        <v>0</v>
      </c>
      <c r="N313" s="196">
        <f t="shared" si="18"/>
        <v>2</v>
      </c>
      <c r="O313" s="186">
        <f t="shared" si="19"/>
        <v>48</v>
      </c>
      <c r="P313" s="20"/>
      <c r="Q313" s="5"/>
      <c r="R313" s="5"/>
      <c r="S313" s="34"/>
      <c r="T313" s="32"/>
      <c r="U313" s="5"/>
      <c r="V313" s="6"/>
    </row>
    <row r="314" spans="2:22" ht="18" customHeight="1" x14ac:dyDescent="0.3">
      <c r="B314" s="289">
        <f t="shared" si="16"/>
        <v>1</v>
      </c>
      <c r="C314" s="288"/>
      <c r="D314" s="140">
        <f t="shared" si="17"/>
        <v>310</v>
      </c>
      <c r="E314" s="123" t="s">
        <v>2485</v>
      </c>
      <c r="F314" s="20"/>
      <c r="G314" s="70"/>
      <c r="H314" s="70"/>
      <c r="I314" s="70"/>
      <c r="J314" s="70"/>
      <c r="K314" s="229"/>
      <c r="L314" s="189">
        <f>IF(ISBLANK(E314),"",IF(OR(COUNTIF('벼리(게시일기준)'!$L:$AD,E314)&lt;=0,M314&lt;=0),COUNTIF('벼리(게시일기준)'!$L:$AD,E314),IF(M314&gt;0,COUNTIF('벼리(게시일기준)'!$L:$AD,E314)-M314)))</f>
        <v>1</v>
      </c>
      <c r="M314" s="34">
        <f>IF(ISBLANK(E314),"",COUNTIF('벼리(게시일기준)'!$AK:$AK,E314))</f>
        <v>0</v>
      </c>
      <c r="N314" s="196">
        <f t="shared" si="18"/>
        <v>1</v>
      </c>
      <c r="O314" s="186">
        <f t="shared" si="19"/>
        <v>91</v>
      </c>
      <c r="P314" s="20"/>
      <c r="Q314" s="5"/>
      <c r="R314" s="5"/>
      <c r="S314" s="34"/>
      <c r="T314" s="32" t="s">
        <v>2487</v>
      </c>
      <c r="U314" s="5"/>
      <c r="V314" s="6"/>
    </row>
    <row r="315" spans="2:22" ht="18" customHeight="1" x14ac:dyDescent="0.3">
      <c r="B315" s="289">
        <f t="shared" si="16"/>
        <v>1</v>
      </c>
      <c r="C315" s="288"/>
      <c r="D315" s="140">
        <f t="shared" si="17"/>
        <v>311</v>
      </c>
      <c r="E315" s="123" t="s">
        <v>2503</v>
      </c>
      <c r="F315" s="20"/>
      <c r="G315" s="70"/>
      <c r="H315" s="70"/>
      <c r="I315" s="70"/>
      <c r="J315" s="70"/>
      <c r="K315" s="229"/>
      <c r="L315" s="189">
        <f>IF(ISBLANK(E315),"",IF(OR(COUNTIF('벼리(게시일기준)'!$L:$AD,E315)&lt;=0,M315&lt;=0),COUNTIF('벼리(게시일기준)'!$L:$AD,E315),IF(M315&gt;0,COUNTIF('벼리(게시일기준)'!$L:$AD,E315)-M315)))</f>
        <v>1</v>
      </c>
      <c r="M315" s="34">
        <f>IF(ISBLANK(E315),"",COUNTIF('벼리(게시일기준)'!$AK:$AK,E315))</f>
        <v>0</v>
      </c>
      <c r="N315" s="196">
        <f t="shared" si="18"/>
        <v>1</v>
      </c>
      <c r="O315" s="186">
        <f t="shared" si="19"/>
        <v>91</v>
      </c>
      <c r="P315" s="20"/>
      <c r="Q315" s="5"/>
      <c r="R315" s="5"/>
      <c r="S315" s="34"/>
      <c r="T315" s="32"/>
      <c r="U315" s="5"/>
      <c r="V315" s="6"/>
    </row>
    <row r="316" spans="2:22" ht="18" customHeight="1" x14ac:dyDescent="0.3">
      <c r="B316" s="289">
        <f t="shared" si="16"/>
        <v>1</v>
      </c>
      <c r="C316" s="288"/>
      <c r="D316" s="140">
        <f t="shared" si="17"/>
        <v>312</v>
      </c>
      <c r="E316" s="123" t="s">
        <v>2302</v>
      </c>
      <c r="F316" s="20"/>
      <c r="G316" s="70"/>
      <c r="H316" s="70"/>
      <c r="I316" s="70"/>
      <c r="J316" s="70"/>
      <c r="K316" s="229"/>
      <c r="L316" s="189">
        <f>IF(ISBLANK(E316),"",IF(OR(COUNTIF('벼리(게시일기준)'!$L:$AD,E316)&lt;=0,M316&lt;=0),COUNTIF('벼리(게시일기준)'!$L:$AD,E316),IF(M316&gt;0,COUNTIF('벼리(게시일기준)'!$L:$AD,E316)-M316)))</f>
        <v>1</v>
      </c>
      <c r="M316" s="34">
        <f>IF(ISBLANK(E316),"",COUNTIF('벼리(게시일기준)'!$AK:$AK,E316))</f>
        <v>0</v>
      </c>
      <c r="N316" s="196">
        <f t="shared" si="18"/>
        <v>1</v>
      </c>
      <c r="O316" s="186">
        <f t="shared" si="19"/>
        <v>91</v>
      </c>
      <c r="P316" s="20"/>
      <c r="Q316" s="5"/>
      <c r="R316" s="5"/>
      <c r="S316" s="34"/>
      <c r="T316" s="32"/>
      <c r="U316" s="5"/>
      <c r="V316" s="6"/>
    </row>
    <row r="317" spans="2:22" ht="18" customHeight="1" x14ac:dyDescent="0.3">
      <c r="B317" s="289">
        <f t="shared" si="16"/>
        <v>1</v>
      </c>
      <c r="C317" s="288"/>
      <c r="D317" s="140">
        <f t="shared" si="17"/>
        <v>313</v>
      </c>
      <c r="E317" s="123" t="s">
        <v>2303</v>
      </c>
      <c r="F317" s="20"/>
      <c r="G317" s="70"/>
      <c r="H317" s="70"/>
      <c r="I317" s="70"/>
      <c r="J317" s="70"/>
      <c r="K317" s="229"/>
      <c r="L317" s="189">
        <f>IF(ISBLANK(E317),"",IF(OR(COUNTIF('벼리(게시일기준)'!$L:$AD,E317)&lt;=0,M317&lt;=0),COUNTIF('벼리(게시일기준)'!$L:$AD,E317),IF(M317&gt;0,COUNTIF('벼리(게시일기준)'!$L:$AD,E317)-M317)))</f>
        <v>1</v>
      </c>
      <c r="M317" s="34">
        <f>IF(ISBLANK(E317),"",COUNTIF('벼리(게시일기준)'!$AK:$AK,E317))</f>
        <v>0</v>
      </c>
      <c r="N317" s="196">
        <f t="shared" si="18"/>
        <v>1</v>
      </c>
      <c r="O317" s="186">
        <f t="shared" si="19"/>
        <v>91</v>
      </c>
      <c r="P317" s="20"/>
      <c r="Q317" s="5"/>
      <c r="R317" s="5"/>
      <c r="S317" s="34"/>
      <c r="T317" s="32"/>
      <c r="U317" s="5"/>
      <c r="V317" s="6"/>
    </row>
    <row r="318" spans="2:22" ht="18" customHeight="1" x14ac:dyDescent="0.3">
      <c r="B318" s="289">
        <f t="shared" si="16"/>
        <v>1</v>
      </c>
      <c r="C318" s="288"/>
      <c r="D318" s="140">
        <f t="shared" si="17"/>
        <v>314</v>
      </c>
      <c r="E318" s="123" t="s">
        <v>2560</v>
      </c>
      <c r="F318" s="20"/>
      <c r="G318" s="70"/>
      <c r="H318" s="70"/>
      <c r="I318" s="70"/>
      <c r="J318" s="70"/>
      <c r="K318" s="229"/>
      <c r="L318" s="189">
        <f>IF(ISBLANK(E318),"",IF(OR(COUNTIF('벼리(게시일기준)'!$L:$AD,E318)&lt;=0,M318&lt;=0),COUNTIF('벼리(게시일기준)'!$L:$AD,E318),IF(M318&gt;0,COUNTIF('벼리(게시일기준)'!$L:$AD,E318)-M318)))</f>
        <v>1</v>
      </c>
      <c r="M318" s="34">
        <f>IF(ISBLANK(E318),"",COUNTIF('벼리(게시일기준)'!$AK:$AK,E318))</f>
        <v>0</v>
      </c>
      <c r="N318" s="196">
        <f t="shared" si="18"/>
        <v>1</v>
      </c>
      <c r="O318" s="186">
        <f t="shared" si="19"/>
        <v>91</v>
      </c>
      <c r="P318" s="20"/>
      <c r="Q318" s="5"/>
      <c r="R318" s="5"/>
      <c r="S318" s="34"/>
      <c r="T318" s="32"/>
      <c r="U318" s="5"/>
      <c r="V318" s="6"/>
    </row>
    <row r="319" spans="2:22" ht="18" customHeight="1" x14ac:dyDescent="0.3">
      <c r="B319" s="289">
        <f t="shared" si="16"/>
        <v>1</v>
      </c>
      <c r="C319" s="288"/>
      <c r="D319" s="140">
        <f t="shared" si="17"/>
        <v>315</v>
      </c>
      <c r="E319" s="123" t="s">
        <v>2304</v>
      </c>
      <c r="F319" s="20"/>
      <c r="G319" s="70"/>
      <c r="H319" s="70"/>
      <c r="I319" s="70"/>
      <c r="J319" s="70"/>
      <c r="K319" s="229"/>
      <c r="L319" s="189">
        <f>IF(ISBLANK(E319),"",IF(OR(COUNTIF('벼리(게시일기준)'!$L:$AD,E319)&lt;=0,M319&lt;=0),COUNTIF('벼리(게시일기준)'!$L:$AD,E319),IF(M319&gt;0,COUNTIF('벼리(게시일기준)'!$L:$AD,E319)-M319)))</f>
        <v>1</v>
      </c>
      <c r="M319" s="34">
        <f>IF(ISBLANK(E319),"",COUNTIF('벼리(게시일기준)'!$AK:$AK,E319))</f>
        <v>0</v>
      </c>
      <c r="N319" s="196">
        <f t="shared" si="18"/>
        <v>1</v>
      </c>
      <c r="O319" s="186">
        <f t="shared" si="19"/>
        <v>91</v>
      </c>
      <c r="P319" s="20"/>
      <c r="Q319" s="5"/>
      <c r="R319" s="5"/>
      <c r="S319" s="34"/>
      <c r="T319" s="32" t="s">
        <v>2533</v>
      </c>
      <c r="U319" s="5"/>
      <c r="V319" s="6"/>
    </row>
    <row r="320" spans="2:22" ht="18" customHeight="1" x14ac:dyDescent="0.3">
      <c r="B320" s="289">
        <f t="shared" si="16"/>
        <v>1</v>
      </c>
      <c r="C320" s="288"/>
      <c r="D320" s="140">
        <f t="shared" si="17"/>
        <v>316</v>
      </c>
      <c r="E320" s="123" t="s">
        <v>2338</v>
      </c>
      <c r="F320" s="20"/>
      <c r="G320" s="70"/>
      <c r="H320" s="70"/>
      <c r="I320" s="70"/>
      <c r="J320" s="70"/>
      <c r="K320" s="229"/>
      <c r="L320" s="189">
        <f>IF(ISBLANK(E320),"",IF(OR(COUNTIF('벼리(게시일기준)'!$L:$AD,E320)&lt;=0,M320&lt;=0),COUNTIF('벼리(게시일기준)'!$L:$AD,E320),IF(M320&gt;0,COUNTIF('벼리(게시일기준)'!$L:$AD,E320)-M320)))</f>
        <v>1</v>
      </c>
      <c r="M320" s="34">
        <f>IF(ISBLANK(E320),"",COUNTIF('벼리(게시일기준)'!$AK:$AK,E320))</f>
        <v>0</v>
      </c>
      <c r="N320" s="196">
        <f t="shared" si="18"/>
        <v>1</v>
      </c>
      <c r="O320" s="186">
        <f t="shared" si="19"/>
        <v>91</v>
      </c>
      <c r="P320" s="20"/>
      <c r="Q320" s="5"/>
      <c r="R320" s="5"/>
      <c r="S320" s="34"/>
      <c r="T320" s="32"/>
      <c r="U320" s="5"/>
      <c r="V320" s="6"/>
    </row>
    <row r="321" spans="2:22" ht="18" customHeight="1" x14ac:dyDescent="0.3">
      <c r="B321" s="289">
        <f t="shared" si="16"/>
        <v>1</v>
      </c>
      <c r="C321" s="288"/>
      <c r="D321" s="140">
        <f t="shared" si="17"/>
        <v>317</v>
      </c>
      <c r="E321" s="123" t="s">
        <v>2305</v>
      </c>
      <c r="F321" s="20"/>
      <c r="G321" s="70"/>
      <c r="H321" s="70"/>
      <c r="I321" s="70"/>
      <c r="J321" s="70"/>
      <c r="K321" s="229"/>
      <c r="L321" s="189">
        <f>IF(ISBLANK(E321),"",IF(OR(COUNTIF('벼리(게시일기준)'!$L:$AD,E321)&lt;=0,M321&lt;=0),COUNTIF('벼리(게시일기준)'!$L:$AD,E321),IF(M321&gt;0,COUNTIF('벼리(게시일기준)'!$L:$AD,E321)-M321)))</f>
        <v>1</v>
      </c>
      <c r="M321" s="34">
        <f>IF(ISBLANK(E321),"",COUNTIF('벼리(게시일기준)'!$AK:$AK,E321))</f>
        <v>0</v>
      </c>
      <c r="N321" s="196">
        <f t="shared" si="18"/>
        <v>1</v>
      </c>
      <c r="O321" s="186">
        <f t="shared" si="19"/>
        <v>91</v>
      </c>
      <c r="P321" s="20"/>
      <c r="Q321" s="5"/>
      <c r="R321" s="5"/>
      <c r="S321" s="34"/>
      <c r="T321" s="32"/>
      <c r="U321" s="5"/>
      <c r="V321" s="6"/>
    </row>
    <row r="322" spans="2:22" ht="18" customHeight="1" x14ac:dyDescent="0.3">
      <c r="B322" s="289">
        <f t="shared" si="16"/>
        <v>1</v>
      </c>
      <c r="C322" s="288"/>
      <c r="D322" s="140">
        <f t="shared" si="17"/>
        <v>318</v>
      </c>
      <c r="E322" s="123" t="s">
        <v>2307</v>
      </c>
      <c r="F322" s="20"/>
      <c r="G322" s="70"/>
      <c r="H322" s="70"/>
      <c r="I322" s="70"/>
      <c r="J322" s="70"/>
      <c r="K322" s="229"/>
      <c r="L322" s="189">
        <f>IF(ISBLANK(E322),"",IF(OR(COUNTIF('벼리(게시일기준)'!$L:$AD,E322)&lt;=0,M322&lt;=0),COUNTIF('벼리(게시일기준)'!$L:$AD,E322),IF(M322&gt;0,COUNTIF('벼리(게시일기준)'!$L:$AD,E322)-M322)))</f>
        <v>1</v>
      </c>
      <c r="M322" s="34">
        <f>IF(ISBLANK(E322),"",COUNTIF('벼리(게시일기준)'!$AK:$AK,E322))</f>
        <v>0</v>
      </c>
      <c r="N322" s="196">
        <f t="shared" si="18"/>
        <v>1</v>
      </c>
      <c r="O322" s="186">
        <f t="shared" si="19"/>
        <v>91</v>
      </c>
      <c r="P322" s="20"/>
      <c r="Q322" s="5"/>
      <c r="R322" s="5"/>
      <c r="S322" s="34"/>
      <c r="T322" s="32" t="s">
        <v>2536</v>
      </c>
      <c r="U322" s="5"/>
      <c r="V322" s="6"/>
    </row>
    <row r="323" spans="2:22" ht="18" customHeight="1" x14ac:dyDescent="0.3">
      <c r="B323" s="289">
        <f t="shared" si="16"/>
        <v>1</v>
      </c>
      <c r="C323" s="288"/>
      <c r="D323" s="140">
        <f t="shared" si="17"/>
        <v>319</v>
      </c>
      <c r="E323" s="123" t="s">
        <v>61</v>
      </c>
      <c r="F323" s="20"/>
      <c r="G323" s="70"/>
      <c r="H323" s="70"/>
      <c r="I323" s="70"/>
      <c r="J323" s="70"/>
      <c r="K323" s="229"/>
      <c r="L323" s="189">
        <f>IF(ISBLANK(E323),"",IF(OR(COUNTIF('벼리(게시일기준)'!$L:$AD,E323)&lt;=0,M323&lt;=0),COUNTIF('벼리(게시일기준)'!$L:$AD,E323),IF(M323&gt;0,COUNTIF('벼리(게시일기준)'!$L:$AD,E323)-M323)))</f>
        <v>3</v>
      </c>
      <c r="M323" s="34">
        <f>IF(ISBLANK(E323),"",COUNTIF('벼리(게시일기준)'!$AK:$AK,E323))</f>
        <v>0</v>
      </c>
      <c r="N323" s="196">
        <f t="shared" si="18"/>
        <v>3</v>
      </c>
      <c r="O323" s="186">
        <f t="shared" si="19"/>
        <v>28</v>
      </c>
      <c r="P323" s="20"/>
      <c r="Q323" s="5"/>
      <c r="R323" s="5"/>
      <c r="S323" s="34"/>
      <c r="T323" s="32"/>
      <c r="U323" s="5"/>
      <c r="V323" s="6"/>
    </row>
    <row r="324" spans="2:22" ht="18" customHeight="1" x14ac:dyDescent="0.3">
      <c r="B324" s="289">
        <f t="shared" si="16"/>
        <v>1</v>
      </c>
      <c r="C324" s="288"/>
      <c r="D324" s="140">
        <f t="shared" si="17"/>
        <v>320</v>
      </c>
      <c r="E324" s="123" t="s">
        <v>2737</v>
      </c>
      <c r="F324" s="20"/>
      <c r="G324" s="70"/>
      <c r="H324" s="70"/>
      <c r="I324" s="70"/>
      <c r="J324" s="70"/>
      <c r="K324" s="229"/>
      <c r="L324" s="189">
        <f>IF(ISBLANK(E324),"",IF(OR(COUNTIF('벼리(게시일기준)'!$L:$AD,E324)&lt;=0,M324&lt;=0),COUNTIF('벼리(게시일기준)'!$L:$AD,E324),IF(M324&gt;0,COUNTIF('벼리(게시일기준)'!$L:$AD,E324)-M324)))</f>
        <v>1</v>
      </c>
      <c r="M324" s="34">
        <f>IF(ISBLANK(E324),"",COUNTIF('벼리(게시일기준)'!$AK:$AK,E324))</f>
        <v>0</v>
      </c>
      <c r="N324" s="196">
        <f t="shared" si="18"/>
        <v>1</v>
      </c>
      <c r="O324" s="186">
        <f t="shared" si="19"/>
        <v>91</v>
      </c>
      <c r="P324" s="20"/>
      <c r="Q324" s="5"/>
      <c r="R324" s="5"/>
      <c r="S324" s="34"/>
      <c r="T324" s="32" t="s">
        <v>2726</v>
      </c>
      <c r="U324" s="5"/>
      <c r="V324" s="6"/>
    </row>
    <row r="325" spans="2:22" ht="18" customHeight="1" x14ac:dyDescent="0.3">
      <c r="B325" s="289">
        <f t="shared" ref="B325:B388" si="20">IF(ISBLANK(E325),"",IF(COUNTIF($E$5:$E$1048576,E325)&lt;=10,COUNTIF($E$5:$E$1048576,E325),IF(COUNTIF($E$5:$E$1048576,E325)&gt;11,1)))</f>
        <v>1</v>
      </c>
      <c r="C325" s="288"/>
      <c r="D325" s="140">
        <f t="shared" ref="D325:D377" si="21">IF(ISBLANK(E325),"",ROW()-4)</f>
        <v>321</v>
      </c>
      <c r="E325" s="123" t="s">
        <v>1790</v>
      </c>
      <c r="F325" s="20"/>
      <c r="G325" s="70"/>
      <c r="H325" s="70"/>
      <c r="I325" s="70"/>
      <c r="J325" s="70"/>
      <c r="K325" s="229"/>
      <c r="L325" s="189">
        <f>IF(ISBLANK(E325),"",IF(OR(COUNTIF('벼리(게시일기준)'!$L:$AD,E325)&lt;=0,M325&lt;=0),COUNTIF('벼리(게시일기준)'!$L:$AD,E325),IF(M325&gt;0,COUNTIF('벼리(게시일기준)'!$L:$AD,E325)-M325)))</f>
        <v>1</v>
      </c>
      <c r="M325" s="34">
        <f>IF(ISBLANK(E325),"",COUNTIF('벼리(게시일기준)'!$AK:$AK,E325))</f>
        <v>0</v>
      </c>
      <c r="N325" s="196">
        <f t="shared" ref="N325:N377" si="22">SUM(L325:M325)</f>
        <v>1</v>
      </c>
      <c r="O325" s="186">
        <f t="shared" ref="O325:O388" si="23">IF(ISBLANK(E325),"",RANK(N325,$N$5:$N$1048576))</f>
        <v>91</v>
      </c>
      <c r="P325" s="20"/>
      <c r="Q325" s="5"/>
      <c r="R325" s="5"/>
      <c r="S325" s="34"/>
      <c r="T325" s="32"/>
      <c r="U325" s="5"/>
      <c r="V325" s="6"/>
    </row>
    <row r="326" spans="2:22" ht="18" customHeight="1" x14ac:dyDescent="0.3">
      <c r="B326" s="289">
        <f t="shared" si="20"/>
        <v>1</v>
      </c>
      <c r="C326" s="288"/>
      <c r="D326" s="140">
        <f t="shared" si="21"/>
        <v>322</v>
      </c>
      <c r="E326" s="123" t="s">
        <v>2759</v>
      </c>
      <c r="F326" s="20"/>
      <c r="G326" s="70"/>
      <c r="H326" s="70"/>
      <c r="I326" s="70"/>
      <c r="J326" s="70"/>
      <c r="K326" s="229"/>
      <c r="L326" s="189">
        <f>IF(ISBLANK(E326),"",IF(OR(COUNTIF('벼리(게시일기준)'!$L:$AD,E326)&lt;=0,M326&lt;=0),COUNTIF('벼리(게시일기준)'!$L:$AD,E326),IF(M326&gt;0,COUNTIF('벼리(게시일기준)'!$L:$AD,E326)-M326)))</f>
        <v>4</v>
      </c>
      <c r="M326" s="34">
        <f>IF(ISBLANK(E326),"",COUNTIF('벼리(게시일기준)'!$AK:$AK,E326))</f>
        <v>0</v>
      </c>
      <c r="N326" s="196">
        <f t="shared" si="22"/>
        <v>4</v>
      </c>
      <c r="O326" s="186">
        <f t="shared" si="23"/>
        <v>18</v>
      </c>
      <c r="P326" s="20"/>
      <c r="Q326" s="5"/>
      <c r="R326" s="5"/>
      <c r="S326" s="34"/>
      <c r="T326" s="32"/>
      <c r="U326" s="5"/>
      <c r="V326" s="6"/>
    </row>
    <row r="327" spans="2:22" ht="18" customHeight="1" x14ac:dyDescent="0.3">
      <c r="B327" s="289">
        <f t="shared" si="20"/>
        <v>1</v>
      </c>
      <c r="C327" s="288"/>
      <c r="D327" s="140">
        <f t="shared" si="21"/>
        <v>323</v>
      </c>
      <c r="E327" s="123" t="s">
        <v>2349</v>
      </c>
      <c r="F327" s="20"/>
      <c r="G327" s="70"/>
      <c r="H327" s="70"/>
      <c r="I327" s="70"/>
      <c r="J327" s="70"/>
      <c r="K327" s="229"/>
      <c r="L327" s="189">
        <f>IF(ISBLANK(E327),"",IF(OR(COUNTIF('벼리(게시일기준)'!$L:$AD,E327)&lt;=0,M327&lt;=0),COUNTIF('벼리(게시일기준)'!$L:$AD,E327),IF(M327&gt;0,COUNTIF('벼리(게시일기준)'!$L:$AD,E327)-M327)))</f>
        <v>0</v>
      </c>
      <c r="M327" s="34">
        <f>IF(ISBLANK(E327),"",COUNTIF('벼리(게시일기준)'!$AK:$AK,E327))</f>
        <v>1</v>
      </c>
      <c r="N327" s="196">
        <f t="shared" si="22"/>
        <v>1</v>
      </c>
      <c r="O327" s="186">
        <f t="shared" si="23"/>
        <v>91</v>
      </c>
      <c r="P327" s="20"/>
      <c r="Q327" s="5"/>
      <c r="R327" s="5"/>
      <c r="S327" s="34"/>
      <c r="T327" s="32"/>
      <c r="U327" s="5"/>
      <c r="V327" s="6"/>
    </row>
    <row r="328" spans="2:22" ht="18" customHeight="1" x14ac:dyDescent="0.3">
      <c r="B328" s="289">
        <f t="shared" si="20"/>
        <v>1</v>
      </c>
      <c r="C328" s="288"/>
      <c r="D328" s="140">
        <f t="shared" si="21"/>
        <v>324</v>
      </c>
      <c r="E328" s="123" t="s">
        <v>2308</v>
      </c>
      <c r="F328" s="20"/>
      <c r="G328" s="70"/>
      <c r="H328" s="70"/>
      <c r="I328" s="70"/>
      <c r="J328" s="70"/>
      <c r="K328" s="229"/>
      <c r="L328" s="189">
        <f>IF(ISBLANK(E328),"",IF(OR(COUNTIF('벼리(게시일기준)'!$L:$AD,E328)&lt;=0,M328&lt;=0),COUNTIF('벼리(게시일기준)'!$L:$AD,E328),IF(M328&gt;0,COUNTIF('벼리(게시일기준)'!$L:$AD,E328)-M328)))</f>
        <v>1</v>
      </c>
      <c r="M328" s="34">
        <f>IF(ISBLANK(E328),"",COUNTIF('벼리(게시일기준)'!$AK:$AK,E328))</f>
        <v>0</v>
      </c>
      <c r="N328" s="196">
        <f t="shared" si="22"/>
        <v>1</v>
      </c>
      <c r="O328" s="186">
        <f t="shared" si="23"/>
        <v>91</v>
      </c>
      <c r="P328" s="20"/>
      <c r="Q328" s="5"/>
      <c r="R328" s="5"/>
      <c r="S328" s="34"/>
      <c r="T328" s="32"/>
      <c r="U328" s="5"/>
      <c r="V328" s="6"/>
    </row>
    <row r="329" spans="2:22" ht="18" customHeight="1" x14ac:dyDescent="0.3">
      <c r="B329" s="289">
        <f t="shared" si="20"/>
        <v>1</v>
      </c>
      <c r="C329" s="288"/>
      <c r="D329" s="140">
        <f t="shared" si="21"/>
        <v>325</v>
      </c>
      <c r="E329" s="123" t="s">
        <v>2554</v>
      </c>
      <c r="F329" s="20"/>
      <c r="G329" s="70"/>
      <c r="H329" s="70"/>
      <c r="I329" s="70"/>
      <c r="J329" s="70"/>
      <c r="K329" s="229"/>
      <c r="L329" s="189">
        <f>IF(ISBLANK(E329),"",IF(OR(COUNTIF('벼리(게시일기준)'!$L:$AD,E329)&lt;=0,M329&lt;=0),COUNTIF('벼리(게시일기준)'!$L:$AD,E329),IF(M329&gt;0,COUNTIF('벼리(게시일기준)'!$L:$AD,E329)-M329)))</f>
        <v>1</v>
      </c>
      <c r="M329" s="34">
        <f>IF(ISBLANK(E329),"",COUNTIF('벼리(게시일기준)'!$AK:$AK,E329))</f>
        <v>0</v>
      </c>
      <c r="N329" s="196">
        <f t="shared" si="22"/>
        <v>1</v>
      </c>
      <c r="O329" s="186">
        <f t="shared" si="23"/>
        <v>91</v>
      </c>
      <c r="P329" s="20"/>
      <c r="Q329" s="5"/>
      <c r="R329" s="5"/>
      <c r="S329" s="34"/>
      <c r="T329" s="32" t="s">
        <v>2552</v>
      </c>
      <c r="U329" s="5"/>
      <c r="V329" s="6"/>
    </row>
    <row r="330" spans="2:22" ht="18" customHeight="1" x14ac:dyDescent="0.3">
      <c r="B330" s="289">
        <f t="shared" si="20"/>
        <v>1</v>
      </c>
      <c r="C330" s="288"/>
      <c r="D330" s="140">
        <f t="shared" si="21"/>
        <v>326</v>
      </c>
      <c r="E330" s="123" t="s">
        <v>2130</v>
      </c>
      <c r="F330" s="20"/>
      <c r="G330" s="70"/>
      <c r="H330" s="70"/>
      <c r="I330" s="70"/>
      <c r="J330" s="70"/>
      <c r="K330" s="229"/>
      <c r="L330" s="189">
        <f>IF(ISBLANK(E330),"",IF(OR(COUNTIF('벼리(게시일기준)'!$L:$AD,E330)&lt;=0,M330&lt;=0),COUNTIF('벼리(게시일기준)'!$L:$AD,E330),IF(M330&gt;0,COUNTIF('벼리(게시일기준)'!$L:$AD,E330)-M330)))</f>
        <v>1</v>
      </c>
      <c r="M330" s="34">
        <f>IF(ISBLANK(E330),"",COUNTIF('벼리(게시일기준)'!$AK:$AK,E330))</f>
        <v>0</v>
      </c>
      <c r="N330" s="196">
        <f t="shared" si="22"/>
        <v>1</v>
      </c>
      <c r="O330" s="186">
        <f t="shared" si="23"/>
        <v>91</v>
      </c>
      <c r="P330" s="20"/>
      <c r="Q330" s="5"/>
      <c r="R330" s="5"/>
      <c r="S330" s="34"/>
      <c r="T330" s="32"/>
      <c r="U330" s="5"/>
      <c r="V330" s="6"/>
    </row>
    <row r="331" spans="2:22" ht="18" customHeight="1" x14ac:dyDescent="0.3">
      <c r="B331" s="289">
        <f t="shared" si="20"/>
        <v>1</v>
      </c>
      <c r="C331" s="288"/>
      <c r="D331" s="140">
        <f t="shared" si="21"/>
        <v>327</v>
      </c>
      <c r="E331" s="123" t="s">
        <v>2645</v>
      </c>
      <c r="F331" s="20"/>
      <c r="G331" s="70"/>
      <c r="H331" s="70"/>
      <c r="I331" s="70"/>
      <c r="J331" s="70"/>
      <c r="K331" s="229"/>
      <c r="L331" s="189">
        <f>IF(ISBLANK(E331),"",IF(OR(COUNTIF('벼리(게시일기준)'!$L:$AD,E331)&lt;=0,M331&lt;=0),COUNTIF('벼리(게시일기준)'!$L:$AD,E331),IF(M331&gt;0,COUNTIF('벼리(게시일기준)'!$L:$AD,E331)-M331)))</f>
        <v>1</v>
      </c>
      <c r="M331" s="34">
        <f>IF(ISBLANK(E331),"",COUNTIF('벼리(게시일기준)'!$AK:$AK,E331))</f>
        <v>0</v>
      </c>
      <c r="N331" s="196">
        <f t="shared" si="22"/>
        <v>1</v>
      </c>
      <c r="O331" s="186">
        <f t="shared" si="23"/>
        <v>91</v>
      </c>
      <c r="P331" s="20"/>
      <c r="Q331" s="5"/>
      <c r="R331" s="5"/>
      <c r="S331" s="34"/>
      <c r="T331" s="32"/>
      <c r="U331" s="5"/>
      <c r="V331" s="6"/>
    </row>
    <row r="332" spans="2:22" ht="18" customHeight="1" x14ac:dyDescent="0.3">
      <c r="B332" s="289">
        <f t="shared" si="20"/>
        <v>1</v>
      </c>
      <c r="C332" s="288"/>
      <c r="D332" s="140">
        <f t="shared" si="21"/>
        <v>328</v>
      </c>
      <c r="E332" s="123" t="s">
        <v>172</v>
      </c>
      <c r="F332" s="20"/>
      <c r="G332" s="70"/>
      <c r="H332" s="70"/>
      <c r="I332" s="70"/>
      <c r="J332" s="70"/>
      <c r="K332" s="229"/>
      <c r="L332" s="189">
        <f>IF(ISBLANK(E332),"",IF(OR(COUNTIF('벼리(게시일기준)'!$L:$AD,E332)&lt;=0,M332&lt;=0),COUNTIF('벼리(게시일기준)'!$L:$AD,E332),IF(M332&gt;0,COUNTIF('벼리(게시일기준)'!$L:$AD,E332)-M332)))</f>
        <v>1</v>
      </c>
      <c r="M332" s="34">
        <f>IF(ISBLANK(E332),"",COUNTIF('벼리(게시일기준)'!$AK:$AK,E332))</f>
        <v>0</v>
      </c>
      <c r="N332" s="196">
        <f t="shared" si="22"/>
        <v>1</v>
      </c>
      <c r="O332" s="186">
        <f t="shared" si="23"/>
        <v>91</v>
      </c>
      <c r="P332" s="20"/>
      <c r="Q332" s="5"/>
      <c r="R332" s="5"/>
      <c r="S332" s="34"/>
      <c r="T332" s="32"/>
      <c r="U332" s="5"/>
      <c r="V332" s="6"/>
    </row>
    <row r="333" spans="2:22" ht="18" customHeight="1" x14ac:dyDescent="0.3">
      <c r="B333" s="289">
        <f t="shared" si="20"/>
        <v>1</v>
      </c>
      <c r="C333" s="288"/>
      <c r="D333" s="140">
        <f t="shared" si="21"/>
        <v>329</v>
      </c>
      <c r="E333" s="123" t="s">
        <v>2309</v>
      </c>
      <c r="F333" s="20"/>
      <c r="G333" s="70"/>
      <c r="H333" s="70"/>
      <c r="I333" s="70"/>
      <c r="J333" s="70"/>
      <c r="K333" s="229"/>
      <c r="L333" s="189">
        <f>IF(ISBLANK(E333),"",IF(OR(COUNTIF('벼리(게시일기준)'!$L:$AD,E333)&lt;=0,M333&lt;=0),COUNTIF('벼리(게시일기준)'!$L:$AD,E333),IF(M333&gt;0,COUNTIF('벼리(게시일기준)'!$L:$AD,E333)-M333)))</f>
        <v>1</v>
      </c>
      <c r="M333" s="34">
        <f>IF(ISBLANK(E333),"",COUNTIF('벼리(게시일기준)'!$AK:$AK,E333))</f>
        <v>0</v>
      </c>
      <c r="N333" s="196">
        <f t="shared" si="22"/>
        <v>1</v>
      </c>
      <c r="O333" s="186">
        <f t="shared" si="23"/>
        <v>91</v>
      </c>
      <c r="P333" s="20"/>
      <c r="Q333" s="5"/>
      <c r="R333" s="5"/>
      <c r="S333" s="34"/>
      <c r="T333" s="32"/>
      <c r="U333" s="5"/>
      <c r="V333" s="6"/>
    </row>
    <row r="334" spans="2:22" ht="18" customHeight="1" x14ac:dyDescent="0.3">
      <c r="B334" s="289">
        <f t="shared" si="20"/>
        <v>1</v>
      </c>
      <c r="C334" s="288"/>
      <c r="D334" s="140">
        <f t="shared" si="21"/>
        <v>330</v>
      </c>
      <c r="E334" s="123" t="s">
        <v>2642</v>
      </c>
      <c r="F334" s="20"/>
      <c r="G334" s="70"/>
      <c r="H334" s="70"/>
      <c r="I334" s="70"/>
      <c r="J334" s="70"/>
      <c r="K334" s="229"/>
      <c r="L334" s="189">
        <f>IF(ISBLANK(E334),"",IF(OR(COUNTIF('벼리(게시일기준)'!$L:$AD,E334)&lt;=0,M334&lt;=0),COUNTIF('벼리(게시일기준)'!$L:$AD,E334),IF(M334&gt;0,COUNTIF('벼리(게시일기준)'!$L:$AD,E334)-M334)))</f>
        <v>1</v>
      </c>
      <c r="M334" s="34">
        <f>IF(ISBLANK(E334),"",COUNTIF('벼리(게시일기준)'!$AK:$AK,E334))</f>
        <v>0</v>
      </c>
      <c r="N334" s="196">
        <f t="shared" si="22"/>
        <v>1</v>
      </c>
      <c r="O334" s="186">
        <f t="shared" si="23"/>
        <v>91</v>
      </c>
      <c r="P334" s="20"/>
      <c r="Q334" s="5"/>
      <c r="R334" s="5"/>
      <c r="S334" s="34"/>
      <c r="T334" s="32"/>
      <c r="U334" s="5"/>
      <c r="V334" s="6"/>
    </row>
    <row r="335" spans="2:22" ht="18" customHeight="1" x14ac:dyDescent="0.3">
      <c r="B335" s="289">
        <f t="shared" si="20"/>
        <v>1</v>
      </c>
      <c r="C335" s="288"/>
      <c r="D335" s="140">
        <f t="shared" si="21"/>
        <v>331</v>
      </c>
      <c r="E335" s="123" t="s">
        <v>2310</v>
      </c>
      <c r="F335" s="20"/>
      <c r="G335" s="70"/>
      <c r="H335" s="70"/>
      <c r="I335" s="70"/>
      <c r="J335" s="70"/>
      <c r="K335" s="229"/>
      <c r="L335" s="189">
        <f>IF(ISBLANK(E335),"",IF(OR(COUNTIF('벼리(게시일기준)'!$L:$AD,E335)&lt;=0,M335&lt;=0),COUNTIF('벼리(게시일기준)'!$L:$AD,E335),IF(M335&gt;0,COUNTIF('벼리(게시일기준)'!$L:$AD,E335)-M335)))</f>
        <v>1</v>
      </c>
      <c r="M335" s="34">
        <f>IF(ISBLANK(E335),"",COUNTIF('벼리(게시일기준)'!$AK:$AK,E335))</f>
        <v>0</v>
      </c>
      <c r="N335" s="196">
        <f t="shared" si="22"/>
        <v>1</v>
      </c>
      <c r="O335" s="186">
        <f t="shared" si="23"/>
        <v>91</v>
      </c>
      <c r="P335" s="20"/>
      <c r="Q335" s="5"/>
      <c r="R335" s="5"/>
      <c r="S335" s="34"/>
      <c r="T335" s="32"/>
      <c r="U335" s="5"/>
      <c r="V335" s="6"/>
    </row>
    <row r="336" spans="2:22" ht="18" customHeight="1" x14ac:dyDescent="0.3">
      <c r="B336" s="289">
        <f t="shared" si="20"/>
        <v>1</v>
      </c>
      <c r="C336" s="288"/>
      <c r="D336" s="140">
        <f t="shared" si="21"/>
        <v>332</v>
      </c>
      <c r="E336" s="123" t="s">
        <v>2346</v>
      </c>
      <c r="F336" s="20"/>
      <c r="G336" s="70"/>
      <c r="H336" s="70"/>
      <c r="I336" s="70"/>
      <c r="J336" s="70"/>
      <c r="K336" s="229"/>
      <c r="L336" s="189">
        <f>IF(ISBLANK(E336),"",IF(OR(COUNTIF('벼리(게시일기준)'!$L:$AD,E336)&lt;=0,M336&lt;=0),COUNTIF('벼리(게시일기준)'!$L:$AD,E336),IF(M336&gt;0,COUNTIF('벼리(게시일기준)'!$L:$AD,E336)-M336)))</f>
        <v>1</v>
      </c>
      <c r="M336" s="34">
        <f>IF(ISBLANK(E336),"",COUNTIF('벼리(게시일기준)'!$AK:$AK,E336))</f>
        <v>0</v>
      </c>
      <c r="N336" s="196">
        <f t="shared" si="22"/>
        <v>1</v>
      </c>
      <c r="O336" s="186">
        <f t="shared" si="23"/>
        <v>91</v>
      </c>
      <c r="P336" s="20"/>
      <c r="Q336" s="5"/>
      <c r="R336" s="5"/>
      <c r="S336" s="34"/>
      <c r="T336" s="32"/>
      <c r="U336" s="5"/>
      <c r="V336" s="6"/>
    </row>
    <row r="337" spans="2:22" ht="18" customHeight="1" x14ac:dyDescent="0.3">
      <c r="B337" s="289">
        <f t="shared" si="20"/>
        <v>1</v>
      </c>
      <c r="C337" s="288"/>
      <c r="D337" s="140">
        <f t="shared" si="21"/>
        <v>333</v>
      </c>
      <c r="E337" s="123" t="s">
        <v>39</v>
      </c>
      <c r="F337" s="20"/>
      <c r="G337" s="70"/>
      <c r="H337" s="70"/>
      <c r="I337" s="70"/>
      <c r="J337" s="70"/>
      <c r="K337" s="229"/>
      <c r="L337" s="189">
        <f>IF(ISBLANK(E337),"",IF(OR(COUNTIF('벼리(게시일기준)'!$L:$AD,E337)&lt;=0,M337&lt;=0),COUNTIF('벼리(게시일기준)'!$L:$AD,E337),IF(M337&gt;0,COUNTIF('벼리(게시일기준)'!$L:$AD,E337)-M337)))</f>
        <v>2</v>
      </c>
      <c r="M337" s="34">
        <f>IF(ISBLANK(E337),"",COUNTIF('벼리(게시일기준)'!$AK:$AK,E337))</f>
        <v>0</v>
      </c>
      <c r="N337" s="196">
        <f t="shared" si="22"/>
        <v>2</v>
      </c>
      <c r="O337" s="186">
        <f t="shared" si="23"/>
        <v>48</v>
      </c>
      <c r="P337" s="20"/>
      <c r="Q337" s="5"/>
      <c r="R337" s="5"/>
      <c r="S337" s="34"/>
      <c r="T337" s="32" t="s">
        <v>2531</v>
      </c>
      <c r="U337" s="5"/>
      <c r="V337" s="6"/>
    </row>
    <row r="338" spans="2:22" ht="18" customHeight="1" x14ac:dyDescent="0.3">
      <c r="B338" s="289">
        <f t="shared" si="20"/>
        <v>1</v>
      </c>
      <c r="C338" s="288"/>
      <c r="D338" s="140">
        <f t="shared" si="21"/>
        <v>334</v>
      </c>
      <c r="E338" s="123" t="s">
        <v>2699</v>
      </c>
      <c r="F338" s="20"/>
      <c r="G338" s="70"/>
      <c r="H338" s="70"/>
      <c r="I338" s="70"/>
      <c r="J338" s="70"/>
      <c r="K338" s="229"/>
      <c r="L338" s="189">
        <f>IF(ISBLANK(E338),"",IF(OR(COUNTIF('벼리(게시일기준)'!$L:$AD,E338)&lt;=0,M338&lt;=0),COUNTIF('벼리(게시일기준)'!$L:$AD,E338),IF(M338&gt;0,COUNTIF('벼리(게시일기준)'!$L:$AD,E338)-M338)))</f>
        <v>1</v>
      </c>
      <c r="M338" s="34">
        <f>IF(ISBLANK(E338),"",COUNTIF('벼리(게시일기준)'!$AK:$AK,E338))</f>
        <v>0</v>
      </c>
      <c r="N338" s="196">
        <f t="shared" si="22"/>
        <v>1</v>
      </c>
      <c r="O338" s="186">
        <f t="shared" si="23"/>
        <v>91</v>
      </c>
      <c r="P338" s="20"/>
      <c r="Q338" s="5"/>
      <c r="R338" s="5"/>
      <c r="S338" s="34"/>
      <c r="T338" s="32"/>
      <c r="U338" s="5"/>
      <c r="V338" s="6"/>
    </row>
    <row r="339" spans="2:22" ht="18" customHeight="1" x14ac:dyDescent="0.3">
      <c r="B339" s="289">
        <f t="shared" si="20"/>
        <v>1</v>
      </c>
      <c r="C339" s="288"/>
      <c r="D339" s="140">
        <f t="shared" si="21"/>
        <v>335</v>
      </c>
      <c r="E339" s="123" t="s">
        <v>2311</v>
      </c>
      <c r="F339" s="20"/>
      <c r="G339" s="70"/>
      <c r="H339" s="70"/>
      <c r="I339" s="70"/>
      <c r="J339" s="70"/>
      <c r="K339" s="229"/>
      <c r="L339" s="189">
        <f>IF(ISBLANK(E339),"",IF(OR(COUNTIF('벼리(게시일기준)'!$L:$AD,E339)&lt;=0,M339&lt;=0),COUNTIF('벼리(게시일기준)'!$L:$AD,E339),IF(M339&gt;0,COUNTIF('벼리(게시일기준)'!$L:$AD,E339)-M339)))</f>
        <v>1</v>
      </c>
      <c r="M339" s="34">
        <f>IF(ISBLANK(E339),"",COUNTIF('벼리(게시일기준)'!$AK:$AK,E339))</f>
        <v>0</v>
      </c>
      <c r="N339" s="196">
        <f t="shared" si="22"/>
        <v>1</v>
      </c>
      <c r="O339" s="186">
        <f t="shared" si="23"/>
        <v>91</v>
      </c>
      <c r="P339" s="20"/>
      <c r="Q339" s="5"/>
      <c r="R339" s="5"/>
      <c r="S339" s="34"/>
      <c r="T339" s="32"/>
      <c r="U339" s="5"/>
      <c r="V339" s="6"/>
    </row>
    <row r="340" spans="2:22" ht="18" customHeight="1" x14ac:dyDescent="0.3">
      <c r="B340" s="289">
        <f t="shared" si="20"/>
        <v>1</v>
      </c>
      <c r="C340" s="288"/>
      <c r="D340" s="140">
        <f t="shared" si="21"/>
        <v>336</v>
      </c>
      <c r="E340" s="123" t="s">
        <v>2312</v>
      </c>
      <c r="F340" s="20"/>
      <c r="G340" s="70"/>
      <c r="H340" s="70"/>
      <c r="I340" s="70"/>
      <c r="J340" s="70"/>
      <c r="K340" s="229"/>
      <c r="L340" s="189">
        <f>IF(ISBLANK(E340),"",IF(OR(COUNTIF('벼리(게시일기준)'!$L:$AD,E340)&lt;=0,M340&lt;=0),COUNTIF('벼리(게시일기준)'!$L:$AD,E340),IF(M340&gt;0,COUNTIF('벼리(게시일기준)'!$L:$AD,E340)-M340)))</f>
        <v>1</v>
      </c>
      <c r="M340" s="34">
        <f>IF(ISBLANK(E340),"",COUNTIF('벼리(게시일기준)'!$AK:$AK,E340))</f>
        <v>0</v>
      </c>
      <c r="N340" s="196">
        <f t="shared" si="22"/>
        <v>1</v>
      </c>
      <c r="O340" s="186">
        <f t="shared" si="23"/>
        <v>91</v>
      </c>
      <c r="P340" s="20"/>
      <c r="Q340" s="5"/>
      <c r="R340" s="5"/>
      <c r="S340" s="34"/>
      <c r="T340" s="32" t="s">
        <v>2526</v>
      </c>
      <c r="U340" s="5"/>
      <c r="V340" s="6"/>
    </row>
    <row r="341" spans="2:22" ht="18" customHeight="1" x14ac:dyDescent="0.3">
      <c r="B341" s="289">
        <f t="shared" si="20"/>
        <v>1</v>
      </c>
      <c r="C341" s="288"/>
      <c r="D341" s="140">
        <f t="shared" si="21"/>
        <v>337</v>
      </c>
      <c r="E341" s="123" t="s">
        <v>2313</v>
      </c>
      <c r="F341" s="20"/>
      <c r="G341" s="70"/>
      <c r="H341" s="70"/>
      <c r="I341" s="70"/>
      <c r="J341" s="70"/>
      <c r="K341" s="229"/>
      <c r="L341" s="189">
        <f>IF(ISBLANK(E341),"",IF(OR(COUNTIF('벼리(게시일기준)'!$L:$AD,E341)&lt;=0,M341&lt;=0),COUNTIF('벼리(게시일기준)'!$L:$AD,E341),IF(M341&gt;0,COUNTIF('벼리(게시일기준)'!$L:$AD,E341)-M341)))</f>
        <v>3</v>
      </c>
      <c r="M341" s="34">
        <f>IF(ISBLANK(E341),"",COUNTIF('벼리(게시일기준)'!$AK:$AK,E341))</f>
        <v>0</v>
      </c>
      <c r="N341" s="196">
        <f t="shared" si="22"/>
        <v>3</v>
      </c>
      <c r="O341" s="186">
        <f t="shared" si="23"/>
        <v>28</v>
      </c>
      <c r="P341" s="20"/>
      <c r="Q341" s="5"/>
      <c r="R341" s="5"/>
      <c r="S341" s="34"/>
      <c r="T341" s="32"/>
      <c r="U341" s="5"/>
      <c r="V341" s="6"/>
    </row>
    <row r="342" spans="2:22" ht="18" customHeight="1" x14ac:dyDescent="0.3">
      <c r="B342" s="289">
        <f t="shared" si="20"/>
        <v>1</v>
      </c>
      <c r="C342" s="288"/>
      <c r="D342" s="140">
        <f t="shared" si="21"/>
        <v>338</v>
      </c>
      <c r="E342" s="123" t="s">
        <v>2314</v>
      </c>
      <c r="F342" s="20"/>
      <c r="G342" s="70"/>
      <c r="H342" s="70"/>
      <c r="I342" s="70"/>
      <c r="J342" s="70"/>
      <c r="K342" s="229"/>
      <c r="L342" s="189">
        <f>IF(ISBLANK(E342),"",IF(OR(COUNTIF('벼리(게시일기준)'!$L:$AD,E342)&lt;=0,M342&lt;=0),COUNTIF('벼리(게시일기준)'!$L:$AD,E342),IF(M342&gt;0,COUNTIF('벼리(게시일기준)'!$L:$AD,E342)-M342)))</f>
        <v>1</v>
      </c>
      <c r="M342" s="34">
        <f>IF(ISBLANK(E342),"",COUNTIF('벼리(게시일기준)'!$AK:$AK,E342))</f>
        <v>0</v>
      </c>
      <c r="N342" s="196">
        <f t="shared" si="22"/>
        <v>1</v>
      </c>
      <c r="O342" s="186">
        <f t="shared" si="23"/>
        <v>91</v>
      </c>
      <c r="P342" s="20"/>
      <c r="Q342" s="5"/>
      <c r="R342" s="5"/>
      <c r="S342" s="34"/>
      <c r="T342" s="32"/>
      <c r="U342" s="5"/>
      <c r="V342" s="6"/>
    </row>
    <row r="343" spans="2:22" ht="18" customHeight="1" x14ac:dyDescent="0.3">
      <c r="B343" s="289">
        <f t="shared" si="20"/>
        <v>1</v>
      </c>
      <c r="C343" s="288"/>
      <c r="D343" s="140">
        <f t="shared" si="21"/>
        <v>339</v>
      </c>
      <c r="E343" s="123" t="s">
        <v>2315</v>
      </c>
      <c r="F343" s="20"/>
      <c r="G343" s="70"/>
      <c r="H343" s="70"/>
      <c r="I343" s="70"/>
      <c r="J343" s="70"/>
      <c r="K343" s="229"/>
      <c r="L343" s="189">
        <f>IF(ISBLANK(E343),"",IF(OR(COUNTIF('벼리(게시일기준)'!$L:$AD,E343)&lt;=0,M343&lt;=0),COUNTIF('벼리(게시일기준)'!$L:$AD,E343),IF(M343&gt;0,COUNTIF('벼리(게시일기준)'!$L:$AD,E343)-M343)))</f>
        <v>1</v>
      </c>
      <c r="M343" s="34">
        <f>IF(ISBLANK(E343),"",COUNTIF('벼리(게시일기준)'!$AK:$AK,E343))</f>
        <v>0</v>
      </c>
      <c r="N343" s="196">
        <f t="shared" si="22"/>
        <v>1</v>
      </c>
      <c r="O343" s="186">
        <f t="shared" si="23"/>
        <v>91</v>
      </c>
      <c r="P343" s="20"/>
      <c r="Q343" s="5"/>
      <c r="R343" s="5"/>
      <c r="S343" s="34"/>
      <c r="T343" s="32"/>
      <c r="U343" s="5"/>
      <c r="V343" s="6"/>
    </row>
    <row r="344" spans="2:22" ht="18" customHeight="1" x14ac:dyDescent="0.3">
      <c r="B344" s="289">
        <f t="shared" si="20"/>
        <v>1</v>
      </c>
      <c r="C344" s="288"/>
      <c r="D344" s="140">
        <f t="shared" si="21"/>
        <v>340</v>
      </c>
      <c r="E344" s="123" t="s">
        <v>29</v>
      </c>
      <c r="F344" s="20"/>
      <c r="G344" s="70"/>
      <c r="H344" s="70"/>
      <c r="I344" s="70"/>
      <c r="J344" s="70"/>
      <c r="K344" s="229"/>
      <c r="L344" s="189">
        <f>IF(ISBLANK(E344),"",IF(OR(COUNTIF('벼리(게시일기준)'!$L:$AD,E344)&lt;=0,M344&lt;=0),COUNTIF('벼리(게시일기준)'!$L:$AD,E344),IF(M344&gt;0,COUNTIF('벼리(게시일기준)'!$L:$AD,E344)-M344)))</f>
        <v>1</v>
      </c>
      <c r="M344" s="34">
        <f>IF(ISBLANK(E344),"",COUNTIF('벼리(게시일기준)'!$AK:$AK,E344))</f>
        <v>0</v>
      </c>
      <c r="N344" s="196">
        <f t="shared" si="22"/>
        <v>1</v>
      </c>
      <c r="O344" s="186">
        <f t="shared" si="23"/>
        <v>91</v>
      </c>
      <c r="P344" s="20"/>
      <c r="Q344" s="5"/>
      <c r="R344" s="5"/>
      <c r="S344" s="34"/>
      <c r="T344" s="32"/>
      <c r="U344" s="5"/>
      <c r="V344" s="6"/>
    </row>
    <row r="345" spans="2:22" ht="18" customHeight="1" x14ac:dyDescent="0.3">
      <c r="B345" s="289">
        <f t="shared" si="20"/>
        <v>1</v>
      </c>
      <c r="C345" s="288"/>
      <c r="D345" s="140">
        <f t="shared" si="21"/>
        <v>341</v>
      </c>
      <c r="E345" s="123" t="s">
        <v>2316</v>
      </c>
      <c r="F345" s="20"/>
      <c r="G345" s="70"/>
      <c r="H345" s="70"/>
      <c r="I345" s="70"/>
      <c r="J345" s="70"/>
      <c r="K345" s="229"/>
      <c r="L345" s="189">
        <f>IF(ISBLANK(E345),"",IF(OR(COUNTIF('벼리(게시일기준)'!$L:$AD,E345)&lt;=0,M345&lt;=0),COUNTIF('벼리(게시일기준)'!$L:$AD,E345),IF(M345&gt;0,COUNTIF('벼리(게시일기준)'!$L:$AD,E345)-M345)))</f>
        <v>1</v>
      </c>
      <c r="M345" s="34">
        <f>IF(ISBLANK(E345),"",COUNTIF('벼리(게시일기준)'!$AK:$AK,E345))</f>
        <v>0</v>
      </c>
      <c r="N345" s="196">
        <f t="shared" si="22"/>
        <v>1</v>
      </c>
      <c r="O345" s="186">
        <f t="shared" si="23"/>
        <v>91</v>
      </c>
      <c r="P345" s="20"/>
      <c r="Q345" s="5"/>
      <c r="R345" s="5"/>
      <c r="S345" s="34"/>
      <c r="T345" s="32"/>
      <c r="U345" s="5"/>
      <c r="V345" s="6"/>
    </row>
    <row r="346" spans="2:22" ht="18" customHeight="1" x14ac:dyDescent="0.3">
      <c r="B346" s="289">
        <f t="shared" si="20"/>
        <v>1</v>
      </c>
      <c r="C346" s="288"/>
      <c r="D346" s="140">
        <f t="shared" si="21"/>
        <v>342</v>
      </c>
      <c r="E346" s="123" t="s">
        <v>2887</v>
      </c>
      <c r="F346" s="20"/>
      <c r="G346" s="70"/>
      <c r="H346" s="70"/>
      <c r="I346" s="70"/>
      <c r="J346" s="70"/>
      <c r="K346" s="229"/>
      <c r="L346" s="189">
        <f>IF(ISBLANK(E346),"",IF(OR(COUNTIF('벼리(게시일기준)'!$L:$AD,E346)&lt;=0,M346&lt;=0),COUNTIF('벼리(게시일기준)'!$L:$AD,E346),IF(M346&gt;0,COUNTIF('벼리(게시일기준)'!$L:$AD,E346)-M346)))</f>
        <v>0</v>
      </c>
      <c r="M346" s="34">
        <f>IF(ISBLANK(E346),"",COUNTIF('벼리(게시일기준)'!$AK:$AK,E346))</f>
        <v>1</v>
      </c>
      <c r="N346" s="196">
        <f t="shared" si="22"/>
        <v>1</v>
      </c>
      <c r="O346" s="186">
        <f t="shared" si="23"/>
        <v>91</v>
      </c>
      <c r="P346" s="20"/>
      <c r="Q346" s="5"/>
      <c r="R346" s="5"/>
      <c r="S346" s="34"/>
      <c r="T346" s="32"/>
      <c r="U346" s="5"/>
      <c r="V346" s="6"/>
    </row>
    <row r="347" spans="2:22" ht="18" customHeight="1" x14ac:dyDescent="0.3">
      <c r="B347" s="289">
        <f t="shared" si="20"/>
        <v>1</v>
      </c>
      <c r="C347" s="288"/>
      <c r="D347" s="140">
        <f t="shared" si="21"/>
        <v>343</v>
      </c>
      <c r="E347" s="123" t="s">
        <v>2318</v>
      </c>
      <c r="F347" s="20"/>
      <c r="G347" s="70"/>
      <c r="H347" s="70"/>
      <c r="I347" s="70"/>
      <c r="J347" s="70"/>
      <c r="K347" s="229"/>
      <c r="L347" s="189">
        <f>IF(ISBLANK(E347),"",IF(OR(COUNTIF('벼리(게시일기준)'!$L:$AD,E347)&lt;=0,M347&lt;=0),COUNTIF('벼리(게시일기준)'!$L:$AD,E347),IF(M347&gt;0,COUNTIF('벼리(게시일기준)'!$L:$AD,E347)-M347)))</f>
        <v>2</v>
      </c>
      <c r="M347" s="34">
        <f>IF(ISBLANK(E347),"",COUNTIF('벼리(게시일기준)'!$AK:$AK,E347))</f>
        <v>0</v>
      </c>
      <c r="N347" s="196">
        <f t="shared" si="22"/>
        <v>2</v>
      </c>
      <c r="O347" s="186">
        <f t="shared" si="23"/>
        <v>48</v>
      </c>
      <c r="P347" s="20"/>
      <c r="Q347" s="5"/>
      <c r="R347" s="5"/>
      <c r="S347" s="34"/>
      <c r="T347" s="32"/>
      <c r="U347" s="5"/>
      <c r="V347" s="6"/>
    </row>
    <row r="348" spans="2:22" ht="18" customHeight="1" x14ac:dyDescent="0.3">
      <c r="B348" s="289">
        <f t="shared" si="20"/>
        <v>1</v>
      </c>
      <c r="C348" s="288"/>
      <c r="D348" s="140">
        <f t="shared" si="21"/>
        <v>344</v>
      </c>
      <c r="E348" s="123" t="s">
        <v>2845</v>
      </c>
      <c r="F348" s="20"/>
      <c r="G348" s="70"/>
      <c r="H348" s="70"/>
      <c r="I348" s="70"/>
      <c r="J348" s="70"/>
      <c r="K348" s="229"/>
      <c r="L348" s="189">
        <f>IF(ISBLANK(E348),"",IF(OR(COUNTIF('벼리(게시일기준)'!$L:$AD,E348)&lt;=0,M348&lt;=0),COUNTIF('벼리(게시일기준)'!$L:$AD,E348),IF(M348&gt;0,COUNTIF('벼리(게시일기준)'!$L:$AD,E348)-M348)))</f>
        <v>0</v>
      </c>
      <c r="M348" s="34">
        <f>IF(ISBLANK(E348),"",COUNTIF('벼리(게시일기준)'!$AK:$AK,E348))</f>
        <v>1</v>
      </c>
      <c r="N348" s="196">
        <f t="shared" si="22"/>
        <v>1</v>
      </c>
      <c r="O348" s="186">
        <f t="shared" si="23"/>
        <v>91</v>
      </c>
      <c r="P348" s="20"/>
      <c r="Q348" s="5"/>
      <c r="R348" s="5"/>
      <c r="S348" s="34"/>
      <c r="T348" s="32"/>
      <c r="U348" s="5"/>
      <c r="V348" s="6"/>
    </row>
    <row r="349" spans="2:22" ht="18" customHeight="1" x14ac:dyDescent="0.3">
      <c r="B349" s="289">
        <f t="shared" si="20"/>
        <v>1</v>
      </c>
      <c r="C349" s="288"/>
      <c r="D349" s="140">
        <f t="shared" si="21"/>
        <v>345</v>
      </c>
      <c r="E349" s="123" t="s">
        <v>40</v>
      </c>
      <c r="F349" s="20"/>
      <c r="G349" s="70"/>
      <c r="H349" s="70"/>
      <c r="I349" s="70"/>
      <c r="J349" s="70"/>
      <c r="K349" s="229"/>
      <c r="L349" s="189">
        <f>IF(ISBLANK(E349),"",IF(OR(COUNTIF('벼리(게시일기준)'!$L:$AD,E349)&lt;=0,M349&lt;=0),COUNTIF('벼리(게시일기준)'!$L:$AD,E349),IF(M349&gt;0,COUNTIF('벼리(게시일기준)'!$L:$AD,E349)-M349)))</f>
        <v>1</v>
      </c>
      <c r="M349" s="34">
        <f>IF(ISBLANK(E349),"",COUNTIF('벼리(게시일기준)'!$AK:$AK,E349))</f>
        <v>0</v>
      </c>
      <c r="N349" s="196">
        <f t="shared" si="22"/>
        <v>1</v>
      </c>
      <c r="O349" s="186">
        <f t="shared" si="23"/>
        <v>91</v>
      </c>
      <c r="P349" s="20"/>
      <c r="Q349" s="5"/>
      <c r="R349" s="5"/>
      <c r="S349" s="34"/>
      <c r="T349" s="32" t="s">
        <v>2531</v>
      </c>
      <c r="U349" s="5"/>
      <c r="V349" s="6"/>
    </row>
    <row r="350" spans="2:22" ht="18" customHeight="1" x14ac:dyDescent="0.3">
      <c r="B350" s="289">
        <f t="shared" si="20"/>
        <v>1</v>
      </c>
      <c r="C350" s="288"/>
      <c r="D350" s="140">
        <f t="shared" si="21"/>
        <v>346</v>
      </c>
      <c r="E350" s="123" t="s">
        <v>2819</v>
      </c>
      <c r="F350" s="20"/>
      <c r="G350" s="70"/>
      <c r="H350" s="70"/>
      <c r="I350" s="70"/>
      <c r="J350" s="70"/>
      <c r="K350" s="229"/>
      <c r="L350" s="189">
        <f>IF(ISBLANK(E350),"",IF(OR(COUNTIF('벼리(게시일기준)'!$L:$AD,E350)&lt;=0,M350&lt;=0),COUNTIF('벼리(게시일기준)'!$L:$AD,E350),IF(M350&gt;0,COUNTIF('벼리(게시일기준)'!$L:$AD,E350)-M350)))</f>
        <v>0</v>
      </c>
      <c r="M350" s="34">
        <f>IF(ISBLANK(E350),"",COUNTIF('벼리(게시일기준)'!$AK:$AK,E350))</f>
        <v>5</v>
      </c>
      <c r="N350" s="196">
        <f t="shared" si="22"/>
        <v>5</v>
      </c>
      <c r="O350" s="186">
        <f t="shared" si="23"/>
        <v>13</v>
      </c>
      <c r="P350" s="20"/>
      <c r="Q350" s="5"/>
      <c r="R350" s="5"/>
      <c r="S350" s="34"/>
      <c r="T350" s="32"/>
      <c r="U350" s="5"/>
      <c r="V350" s="6"/>
    </row>
    <row r="351" spans="2:22" ht="18" customHeight="1" x14ac:dyDescent="0.3">
      <c r="B351" s="289">
        <f t="shared" si="20"/>
        <v>1</v>
      </c>
      <c r="C351" s="288"/>
      <c r="D351" s="140">
        <f t="shared" si="21"/>
        <v>347</v>
      </c>
      <c r="E351" s="123" t="s">
        <v>2016</v>
      </c>
      <c r="F351" s="20"/>
      <c r="G351" s="70"/>
      <c r="H351" s="70"/>
      <c r="I351" s="70"/>
      <c r="J351" s="70"/>
      <c r="K351" s="229"/>
      <c r="L351" s="189">
        <f>IF(ISBLANK(E351),"",IF(OR(COUNTIF('벼리(게시일기준)'!$L:$AD,E351)&lt;=0,M351&lt;=0),COUNTIF('벼리(게시일기준)'!$L:$AD,E351),IF(M351&gt;0,COUNTIF('벼리(게시일기준)'!$L:$AD,E351)-M351)))</f>
        <v>2</v>
      </c>
      <c r="M351" s="34">
        <f>IF(ISBLANK(E351),"",COUNTIF('벼리(게시일기준)'!$AK:$AK,E351))</f>
        <v>0</v>
      </c>
      <c r="N351" s="196">
        <f t="shared" si="22"/>
        <v>2</v>
      </c>
      <c r="O351" s="186">
        <f t="shared" si="23"/>
        <v>48</v>
      </c>
      <c r="P351" s="20"/>
      <c r="Q351" s="5"/>
      <c r="R351" s="5"/>
      <c r="S351" s="34"/>
      <c r="T351" s="32"/>
      <c r="U351" s="5"/>
      <c r="V351" s="6"/>
    </row>
    <row r="352" spans="2:22" ht="18" customHeight="1" x14ac:dyDescent="0.3">
      <c r="B352" s="289">
        <f t="shared" si="20"/>
        <v>1</v>
      </c>
      <c r="C352" s="288"/>
      <c r="D352" s="140">
        <f t="shared" si="21"/>
        <v>348</v>
      </c>
      <c r="E352" s="123" t="s">
        <v>2320</v>
      </c>
      <c r="F352" s="20"/>
      <c r="G352" s="70"/>
      <c r="H352" s="70"/>
      <c r="I352" s="70"/>
      <c r="J352" s="70"/>
      <c r="K352" s="229"/>
      <c r="L352" s="189">
        <f>IF(ISBLANK(E352),"",IF(OR(COUNTIF('벼리(게시일기준)'!$L:$AD,E352)&lt;=0,M352&lt;=0),COUNTIF('벼리(게시일기준)'!$L:$AD,E352),IF(M352&gt;0,COUNTIF('벼리(게시일기준)'!$L:$AD,E352)-M352)))</f>
        <v>3</v>
      </c>
      <c r="M352" s="34">
        <f>IF(ISBLANK(E352),"",COUNTIF('벼리(게시일기준)'!$AK:$AK,E352))</f>
        <v>0</v>
      </c>
      <c r="N352" s="196">
        <f t="shared" si="22"/>
        <v>3</v>
      </c>
      <c r="O352" s="186">
        <f t="shared" si="23"/>
        <v>28</v>
      </c>
      <c r="P352" s="20"/>
      <c r="Q352" s="5"/>
      <c r="R352" s="5"/>
      <c r="S352" s="34"/>
      <c r="T352" s="32"/>
      <c r="U352" s="5"/>
      <c r="V352" s="6"/>
    </row>
    <row r="353" spans="2:22" ht="18" customHeight="1" x14ac:dyDescent="0.3">
      <c r="B353" s="289">
        <f t="shared" si="20"/>
        <v>1</v>
      </c>
      <c r="C353" s="288"/>
      <c r="D353" s="140">
        <f t="shared" si="21"/>
        <v>349</v>
      </c>
      <c r="E353" s="123" t="s">
        <v>2321</v>
      </c>
      <c r="F353" s="20"/>
      <c r="G353" s="70"/>
      <c r="H353" s="70"/>
      <c r="I353" s="70"/>
      <c r="J353" s="70"/>
      <c r="K353" s="229"/>
      <c r="L353" s="189">
        <f>IF(ISBLANK(E353),"",IF(OR(COUNTIF('벼리(게시일기준)'!$L:$AD,E353)&lt;=0,M353&lt;=0),COUNTIF('벼리(게시일기준)'!$L:$AD,E353),IF(M353&gt;0,COUNTIF('벼리(게시일기준)'!$L:$AD,E353)-M353)))</f>
        <v>1</v>
      </c>
      <c r="M353" s="34">
        <f>IF(ISBLANK(E353),"",COUNTIF('벼리(게시일기준)'!$AK:$AK,E353))</f>
        <v>0</v>
      </c>
      <c r="N353" s="196">
        <f t="shared" si="22"/>
        <v>1</v>
      </c>
      <c r="O353" s="186">
        <f t="shared" si="23"/>
        <v>91</v>
      </c>
      <c r="P353" s="20"/>
      <c r="Q353" s="5"/>
      <c r="R353" s="5"/>
      <c r="S353" s="34"/>
      <c r="T353" s="32"/>
      <c r="U353" s="5"/>
      <c r="V353" s="6"/>
    </row>
    <row r="354" spans="2:22" ht="18" customHeight="1" x14ac:dyDescent="0.3">
      <c r="B354" s="289">
        <f t="shared" si="20"/>
        <v>1</v>
      </c>
      <c r="C354" s="288"/>
      <c r="D354" s="140">
        <f t="shared" si="21"/>
        <v>350</v>
      </c>
      <c r="E354" s="123" t="s">
        <v>2458</v>
      </c>
      <c r="F354" s="20"/>
      <c r="G354" s="70"/>
      <c r="H354" s="70"/>
      <c r="I354" s="70"/>
      <c r="J354" s="70"/>
      <c r="K354" s="229"/>
      <c r="L354" s="189">
        <f>IF(ISBLANK(E354),"",IF(OR(COUNTIF('벼리(게시일기준)'!$L:$AD,E354)&lt;=0,M354&lt;=0),COUNTIF('벼리(게시일기준)'!$L:$AD,E354),IF(M354&gt;0,COUNTIF('벼리(게시일기준)'!$L:$AD,E354)-M354)))</f>
        <v>1</v>
      </c>
      <c r="M354" s="34">
        <f>IF(ISBLANK(E354),"",COUNTIF('벼리(게시일기준)'!$AK:$AK,E354))</f>
        <v>0</v>
      </c>
      <c r="N354" s="196">
        <f t="shared" si="22"/>
        <v>1</v>
      </c>
      <c r="O354" s="186">
        <f t="shared" si="23"/>
        <v>91</v>
      </c>
      <c r="P354" s="20"/>
      <c r="Q354" s="5"/>
      <c r="R354" s="5"/>
      <c r="S354" s="34"/>
      <c r="T354" s="32"/>
      <c r="U354" s="5"/>
      <c r="V354" s="6"/>
    </row>
    <row r="355" spans="2:22" s="209" customFormat="1" ht="18" customHeight="1" x14ac:dyDescent="0.3">
      <c r="B355" s="290">
        <f t="shared" si="20"/>
        <v>1</v>
      </c>
      <c r="C355" s="291" t="s">
        <v>2995</v>
      </c>
      <c r="D355" s="198">
        <f t="shared" si="21"/>
        <v>351</v>
      </c>
      <c r="E355" s="199" t="s">
        <v>2322</v>
      </c>
      <c r="F355" s="200" t="s">
        <v>2317</v>
      </c>
      <c r="G355" s="201" t="s">
        <v>2322</v>
      </c>
      <c r="H355" s="219" t="s">
        <v>2325</v>
      </c>
      <c r="I355" s="201"/>
      <c r="J355" s="201"/>
      <c r="K355" s="232" t="s">
        <v>2970</v>
      </c>
      <c r="L355" s="202">
        <f>IF(ISBLANK(E355),"",IF(OR(COUNTIF('벼리(게시일기준)'!$L:$AD,E355)&lt;=0,M355&lt;=0),COUNTIF('벼리(게시일기준)'!$L:$AD,E355),IF(M355&gt;0,COUNTIF('벼리(게시일기준)'!$L:$AD,E355)-M355)))</f>
        <v>7</v>
      </c>
      <c r="M355" s="203">
        <f>IF(ISBLANK(E355),"",COUNTIF('벼리(게시일기준)'!$AK:$AK,E355))</f>
        <v>0</v>
      </c>
      <c r="N355" s="204">
        <f t="shared" si="22"/>
        <v>7</v>
      </c>
      <c r="O355" s="205">
        <f t="shared" si="23"/>
        <v>9</v>
      </c>
      <c r="P355" s="200"/>
      <c r="Q355" s="206"/>
      <c r="R355" s="206"/>
      <c r="S355" s="203"/>
      <c r="T355" s="207"/>
      <c r="U355" s="206"/>
      <c r="V355" s="208"/>
    </row>
    <row r="356" spans="2:22" ht="18" customHeight="1" x14ac:dyDescent="0.3">
      <c r="B356" s="289">
        <f t="shared" si="20"/>
        <v>1</v>
      </c>
      <c r="C356" s="288"/>
      <c r="D356" s="140">
        <f t="shared" si="21"/>
        <v>352</v>
      </c>
      <c r="E356" s="123" t="s">
        <v>2855</v>
      </c>
      <c r="F356" s="20"/>
      <c r="G356" s="70"/>
      <c r="H356" s="70"/>
      <c r="I356" s="70"/>
      <c r="J356" s="70"/>
      <c r="K356" s="229"/>
      <c r="L356" s="189">
        <f>IF(ISBLANK(E356),"",IF(OR(COUNTIF('벼리(게시일기준)'!$L:$AD,E356)&lt;=0,M356&lt;=0),COUNTIF('벼리(게시일기준)'!$L:$AD,E356),IF(M356&gt;0,COUNTIF('벼리(게시일기준)'!$L:$AD,E356)-M356)))</f>
        <v>0</v>
      </c>
      <c r="M356" s="34">
        <f>IF(ISBLANK(E356),"",COUNTIF('벼리(게시일기준)'!$AK:$AK,E356))</f>
        <v>1</v>
      </c>
      <c r="N356" s="196">
        <f t="shared" si="22"/>
        <v>1</v>
      </c>
      <c r="O356" s="186">
        <f t="shared" si="23"/>
        <v>91</v>
      </c>
      <c r="P356" s="20"/>
      <c r="Q356" s="5"/>
      <c r="R356" s="5"/>
      <c r="S356" s="34"/>
      <c r="T356" s="32"/>
      <c r="U356" s="5"/>
      <c r="V356" s="6"/>
    </row>
    <row r="357" spans="2:22" ht="18" customHeight="1" x14ac:dyDescent="0.3">
      <c r="B357" s="289">
        <f t="shared" si="20"/>
        <v>1</v>
      </c>
      <c r="C357" s="288"/>
      <c r="D357" s="140">
        <f t="shared" si="21"/>
        <v>353</v>
      </c>
      <c r="E357" s="123" t="s">
        <v>2323</v>
      </c>
      <c r="F357" s="20"/>
      <c r="G357" s="70"/>
      <c r="H357" s="70"/>
      <c r="I357" s="70"/>
      <c r="J357" s="70"/>
      <c r="K357" s="229"/>
      <c r="L357" s="189">
        <f>IF(ISBLANK(E357),"",IF(OR(COUNTIF('벼리(게시일기준)'!$L:$AD,E357)&lt;=0,M357&lt;=0),COUNTIF('벼리(게시일기준)'!$L:$AD,E357),IF(M357&gt;0,COUNTIF('벼리(게시일기준)'!$L:$AD,E357)-M357)))</f>
        <v>1</v>
      </c>
      <c r="M357" s="34">
        <f>IF(ISBLANK(E357),"",COUNTIF('벼리(게시일기준)'!$AK:$AK,E357))</f>
        <v>0</v>
      </c>
      <c r="N357" s="196">
        <f t="shared" si="22"/>
        <v>1</v>
      </c>
      <c r="O357" s="186">
        <f t="shared" si="23"/>
        <v>91</v>
      </c>
      <c r="P357" s="20"/>
      <c r="Q357" s="5"/>
      <c r="R357" s="5"/>
      <c r="S357" s="34"/>
      <c r="T357" s="32"/>
      <c r="U357" s="5"/>
      <c r="V357" s="6"/>
    </row>
    <row r="358" spans="2:22" ht="18" customHeight="1" x14ac:dyDescent="0.3">
      <c r="B358" s="289">
        <f t="shared" si="20"/>
        <v>1</v>
      </c>
      <c r="C358" s="288"/>
      <c r="D358" s="140">
        <f t="shared" si="21"/>
        <v>354</v>
      </c>
      <c r="E358" s="123" t="s">
        <v>2493</v>
      </c>
      <c r="F358" s="20"/>
      <c r="G358" s="70"/>
      <c r="H358" s="70"/>
      <c r="I358" s="70"/>
      <c r="J358" s="70"/>
      <c r="K358" s="229"/>
      <c r="L358" s="189">
        <f>IF(ISBLANK(E358),"",IF(OR(COUNTIF('벼리(게시일기준)'!$L:$AD,E358)&lt;=0,M358&lt;=0),COUNTIF('벼리(게시일기준)'!$L:$AD,E358),IF(M358&gt;0,COUNTIF('벼리(게시일기준)'!$L:$AD,E358)-M358)))</f>
        <v>1</v>
      </c>
      <c r="M358" s="34">
        <f>IF(ISBLANK(E358),"",COUNTIF('벼리(게시일기준)'!$AK:$AK,E358))</f>
        <v>0</v>
      </c>
      <c r="N358" s="196">
        <f t="shared" si="22"/>
        <v>1</v>
      </c>
      <c r="O358" s="186">
        <f t="shared" si="23"/>
        <v>91</v>
      </c>
      <c r="P358" s="20"/>
      <c r="Q358" s="5"/>
      <c r="R358" s="5"/>
      <c r="S358" s="34"/>
      <c r="T358" s="32"/>
      <c r="U358" s="5"/>
      <c r="V358" s="6"/>
    </row>
    <row r="359" spans="2:22" ht="18" customHeight="1" x14ac:dyDescent="0.3">
      <c r="B359" s="289">
        <f t="shared" si="20"/>
        <v>1</v>
      </c>
      <c r="C359" s="288"/>
      <c r="D359" s="140">
        <f t="shared" si="21"/>
        <v>355</v>
      </c>
      <c r="E359" s="123" t="s">
        <v>52</v>
      </c>
      <c r="F359" s="20"/>
      <c r="G359" s="70"/>
      <c r="H359" s="70"/>
      <c r="I359" s="70"/>
      <c r="J359" s="70"/>
      <c r="K359" s="229"/>
      <c r="L359" s="189">
        <f>IF(ISBLANK(E359),"",IF(OR(COUNTIF('벼리(게시일기준)'!$L:$AD,E359)&lt;=0,M359&lt;=0),COUNTIF('벼리(게시일기준)'!$L:$AD,E359),IF(M359&gt;0,COUNTIF('벼리(게시일기준)'!$L:$AD,E359)-M359)))</f>
        <v>3</v>
      </c>
      <c r="M359" s="34">
        <f>IF(ISBLANK(E359),"",COUNTIF('벼리(게시일기준)'!$AK:$AK,E359))</f>
        <v>0</v>
      </c>
      <c r="N359" s="196">
        <f t="shared" si="22"/>
        <v>3</v>
      </c>
      <c r="O359" s="186">
        <f t="shared" si="23"/>
        <v>28</v>
      </c>
      <c r="P359" s="20"/>
      <c r="Q359" s="5"/>
      <c r="R359" s="5"/>
      <c r="S359" s="34"/>
      <c r="T359" s="32"/>
      <c r="U359" s="5"/>
      <c r="V359" s="6"/>
    </row>
    <row r="360" spans="2:22" ht="18" customHeight="1" x14ac:dyDescent="0.3">
      <c r="B360" s="289">
        <f t="shared" si="20"/>
        <v>1</v>
      </c>
      <c r="C360" s="288"/>
      <c r="D360" s="140">
        <f t="shared" si="21"/>
        <v>356</v>
      </c>
      <c r="E360" s="123" t="s">
        <v>2744</v>
      </c>
      <c r="F360" s="20"/>
      <c r="G360" s="70"/>
      <c r="H360" s="70"/>
      <c r="I360" s="70"/>
      <c r="J360" s="70"/>
      <c r="K360" s="229"/>
      <c r="L360" s="189">
        <f>IF(ISBLANK(E360),"",IF(OR(COUNTIF('벼리(게시일기준)'!$L:$AD,E360)&lt;=0,M360&lt;=0),COUNTIF('벼리(게시일기준)'!$L:$AD,E360),IF(M360&gt;0,COUNTIF('벼리(게시일기준)'!$L:$AD,E360)-M360)))</f>
        <v>1</v>
      </c>
      <c r="M360" s="34">
        <f>IF(ISBLANK(E360),"",COUNTIF('벼리(게시일기준)'!$AK:$AK,E360))</f>
        <v>0</v>
      </c>
      <c r="N360" s="196">
        <f t="shared" si="22"/>
        <v>1</v>
      </c>
      <c r="O360" s="186">
        <f t="shared" si="23"/>
        <v>91</v>
      </c>
      <c r="P360" s="20"/>
      <c r="Q360" s="5"/>
      <c r="R360" s="5"/>
      <c r="S360" s="34"/>
      <c r="T360" s="32"/>
      <c r="U360" s="5"/>
      <c r="V360" s="6"/>
    </row>
    <row r="361" spans="2:22" ht="18" customHeight="1" x14ac:dyDescent="0.3">
      <c r="B361" s="289">
        <f t="shared" si="20"/>
        <v>1</v>
      </c>
      <c r="C361" s="288"/>
      <c r="D361" s="140">
        <f t="shared" si="21"/>
        <v>357</v>
      </c>
      <c r="E361" s="123" t="s">
        <v>2363</v>
      </c>
      <c r="F361" s="20"/>
      <c r="G361" s="70"/>
      <c r="H361" s="70"/>
      <c r="I361" s="70"/>
      <c r="J361" s="70"/>
      <c r="K361" s="229"/>
      <c r="L361" s="189">
        <f>IF(ISBLANK(E361),"",IF(OR(COUNTIF('벼리(게시일기준)'!$L:$AD,E361)&lt;=0,M361&lt;=0),COUNTIF('벼리(게시일기준)'!$L:$AD,E361),IF(M361&gt;0,COUNTIF('벼리(게시일기준)'!$L:$AD,E361)-M361)))</f>
        <v>1</v>
      </c>
      <c r="M361" s="34">
        <f>IF(ISBLANK(E361),"",COUNTIF('벼리(게시일기준)'!$AK:$AK,E361))</f>
        <v>0</v>
      </c>
      <c r="N361" s="196">
        <f t="shared" si="22"/>
        <v>1</v>
      </c>
      <c r="O361" s="186">
        <f t="shared" si="23"/>
        <v>91</v>
      </c>
      <c r="P361" s="20"/>
      <c r="Q361" s="5"/>
      <c r="R361" s="5"/>
      <c r="S361" s="34"/>
      <c r="T361" s="32"/>
      <c r="U361" s="5"/>
      <c r="V361" s="6"/>
    </row>
    <row r="362" spans="2:22" ht="18" customHeight="1" x14ac:dyDescent="0.3">
      <c r="B362" s="289">
        <f t="shared" si="20"/>
        <v>1</v>
      </c>
      <c r="C362" s="288"/>
      <c r="D362" s="140">
        <f t="shared" si="21"/>
        <v>358</v>
      </c>
      <c r="E362" s="123" t="s">
        <v>2324</v>
      </c>
      <c r="F362" s="20"/>
      <c r="G362" s="70"/>
      <c r="H362" s="70"/>
      <c r="I362" s="70"/>
      <c r="J362" s="70"/>
      <c r="K362" s="229"/>
      <c r="L362" s="189">
        <f>IF(ISBLANK(E362),"",IF(OR(COUNTIF('벼리(게시일기준)'!$L:$AD,E362)&lt;=0,M362&lt;=0),COUNTIF('벼리(게시일기준)'!$L:$AD,E362),IF(M362&gt;0,COUNTIF('벼리(게시일기준)'!$L:$AD,E362)-M362)))</f>
        <v>1</v>
      </c>
      <c r="M362" s="34">
        <f>IF(ISBLANK(E362),"",COUNTIF('벼리(게시일기준)'!$AK:$AK,E362))</f>
        <v>0</v>
      </c>
      <c r="N362" s="196">
        <f t="shared" si="22"/>
        <v>1</v>
      </c>
      <c r="O362" s="186">
        <f t="shared" si="23"/>
        <v>91</v>
      </c>
      <c r="P362" s="20"/>
      <c r="Q362" s="5"/>
      <c r="R362" s="5"/>
      <c r="S362" s="34"/>
      <c r="T362" s="32"/>
      <c r="U362" s="5"/>
      <c r="V362" s="6"/>
    </row>
    <row r="363" spans="2:22" s="209" customFormat="1" ht="18" customHeight="1" x14ac:dyDescent="0.3">
      <c r="B363" s="290">
        <f t="shared" si="20"/>
        <v>1</v>
      </c>
      <c r="C363" s="291" t="s">
        <v>2998</v>
      </c>
      <c r="D363" s="198">
        <f t="shared" si="21"/>
        <v>359</v>
      </c>
      <c r="E363" s="199" t="s">
        <v>157</v>
      </c>
      <c r="F363" s="200" t="s">
        <v>2960</v>
      </c>
      <c r="G363" s="201" t="s">
        <v>2961</v>
      </c>
      <c r="H363" s="201" t="s">
        <v>2962</v>
      </c>
      <c r="I363" s="201"/>
      <c r="J363" s="201" t="s">
        <v>2963</v>
      </c>
      <c r="K363" s="231"/>
      <c r="L363" s="202">
        <f>IF(ISBLANK(E363),"",IF(OR(COUNTIF('벼리(게시일기준)'!$L:$AD,E363)&lt;=0,M363&lt;=0),COUNTIF('벼리(게시일기준)'!$L:$AD,E363),IF(M363&gt;0,COUNTIF('벼리(게시일기준)'!$L:$AD,E363)-M363)))</f>
        <v>37</v>
      </c>
      <c r="M363" s="203">
        <f>IF(ISBLANK(E363),"",COUNTIF('벼리(게시일기준)'!$AK:$AK,E363))</f>
        <v>0</v>
      </c>
      <c r="N363" s="204">
        <f t="shared" si="22"/>
        <v>37</v>
      </c>
      <c r="O363" s="205">
        <f t="shared" si="23"/>
        <v>1</v>
      </c>
      <c r="P363" s="200"/>
      <c r="Q363" s="206"/>
      <c r="R363" s="206"/>
      <c r="S363" s="203"/>
      <c r="T363" s="207"/>
      <c r="U363" s="206"/>
      <c r="V363" s="208"/>
    </row>
    <row r="364" spans="2:22" ht="18" customHeight="1" x14ac:dyDescent="0.3">
      <c r="B364" s="289">
        <f t="shared" si="20"/>
        <v>1</v>
      </c>
      <c r="C364" s="288"/>
      <c r="D364" s="140">
        <f t="shared" si="21"/>
        <v>360</v>
      </c>
      <c r="E364" s="123" t="s">
        <v>2435</v>
      </c>
      <c r="F364" s="20"/>
      <c r="G364" s="70"/>
      <c r="H364" s="70"/>
      <c r="I364" s="70"/>
      <c r="J364" s="70"/>
      <c r="K364" s="229"/>
      <c r="L364" s="189">
        <f>IF(ISBLANK(E364),"",IF(OR(COUNTIF('벼리(게시일기준)'!$L:$AD,E364)&lt;=0,M364&lt;=0),COUNTIF('벼리(게시일기준)'!$L:$AD,E364),IF(M364&gt;0,COUNTIF('벼리(게시일기준)'!$L:$AD,E364)-M364)))</f>
        <v>1</v>
      </c>
      <c r="M364" s="34">
        <f>IF(ISBLANK(E364),"",COUNTIF('벼리(게시일기준)'!$AK:$AK,E364))</f>
        <v>0</v>
      </c>
      <c r="N364" s="196">
        <f t="shared" si="22"/>
        <v>1</v>
      </c>
      <c r="O364" s="186">
        <f t="shared" si="23"/>
        <v>91</v>
      </c>
      <c r="P364" s="20"/>
      <c r="Q364" s="5"/>
      <c r="R364" s="5"/>
      <c r="S364" s="34"/>
      <c r="T364" s="32"/>
      <c r="U364" s="5"/>
      <c r="V364" s="6"/>
    </row>
    <row r="365" spans="2:22" ht="18" customHeight="1" x14ac:dyDescent="0.3">
      <c r="B365" s="289">
        <f t="shared" si="20"/>
        <v>1</v>
      </c>
      <c r="C365" s="288"/>
      <c r="D365" s="140">
        <f t="shared" si="21"/>
        <v>361</v>
      </c>
      <c r="E365" s="123" t="s">
        <v>2326</v>
      </c>
      <c r="F365" s="20"/>
      <c r="G365" s="70"/>
      <c r="H365" s="70"/>
      <c r="I365" s="70"/>
      <c r="J365" s="70"/>
      <c r="K365" s="229"/>
      <c r="L365" s="189">
        <f>IF(ISBLANK(E365),"",IF(OR(COUNTIF('벼리(게시일기준)'!$L:$AD,E365)&lt;=0,M365&lt;=0),COUNTIF('벼리(게시일기준)'!$L:$AD,E365),IF(M365&gt;0,COUNTIF('벼리(게시일기준)'!$L:$AD,E365)-M365)))</f>
        <v>2</v>
      </c>
      <c r="M365" s="34">
        <f>IF(ISBLANK(E365),"",COUNTIF('벼리(게시일기준)'!$AK:$AK,E365))</f>
        <v>0</v>
      </c>
      <c r="N365" s="196">
        <f t="shared" si="22"/>
        <v>2</v>
      </c>
      <c r="O365" s="186">
        <f t="shared" si="23"/>
        <v>48</v>
      </c>
      <c r="P365" s="20"/>
      <c r="Q365" s="5"/>
      <c r="R365" s="5"/>
      <c r="S365" s="34"/>
      <c r="T365" s="32"/>
      <c r="U365" s="5"/>
      <c r="V365" s="6"/>
    </row>
    <row r="366" spans="2:22" ht="18" customHeight="1" x14ac:dyDescent="0.3">
      <c r="B366" s="289">
        <f t="shared" si="20"/>
        <v>1</v>
      </c>
      <c r="C366" s="288"/>
      <c r="D366" s="140">
        <f t="shared" si="21"/>
        <v>362</v>
      </c>
      <c r="E366" s="123" t="s">
        <v>2327</v>
      </c>
      <c r="F366" s="20"/>
      <c r="G366" s="70"/>
      <c r="H366" s="70"/>
      <c r="I366" s="70"/>
      <c r="J366" s="70"/>
      <c r="K366" s="229"/>
      <c r="L366" s="189">
        <f>IF(ISBLANK(E366),"",IF(OR(COUNTIF('벼리(게시일기준)'!$L:$AD,E366)&lt;=0,M366&lt;=0),COUNTIF('벼리(게시일기준)'!$L:$AD,E366),IF(M366&gt;0,COUNTIF('벼리(게시일기준)'!$L:$AD,E366)-M366)))</f>
        <v>1</v>
      </c>
      <c r="M366" s="34">
        <f>IF(ISBLANK(E366),"",COUNTIF('벼리(게시일기준)'!$AK:$AK,E366))</f>
        <v>0</v>
      </c>
      <c r="N366" s="196">
        <f t="shared" si="22"/>
        <v>1</v>
      </c>
      <c r="O366" s="186">
        <f t="shared" si="23"/>
        <v>91</v>
      </c>
      <c r="P366" s="20"/>
      <c r="Q366" s="5"/>
      <c r="R366" s="5"/>
      <c r="S366" s="34"/>
      <c r="T366" s="32" t="s">
        <v>2527</v>
      </c>
      <c r="U366" s="5"/>
      <c r="V366" s="6"/>
    </row>
    <row r="367" spans="2:22" ht="18" customHeight="1" x14ac:dyDescent="0.3">
      <c r="B367" s="289">
        <f t="shared" si="20"/>
        <v>1</v>
      </c>
      <c r="C367" s="288"/>
      <c r="D367" s="140">
        <f t="shared" si="21"/>
        <v>363</v>
      </c>
      <c r="E367" s="123" t="s">
        <v>35</v>
      </c>
      <c r="F367" s="20"/>
      <c r="G367" s="70"/>
      <c r="H367" s="70"/>
      <c r="I367" s="70"/>
      <c r="J367" s="70"/>
      <c r="K367" s="229"/>
      <c r="L367" s="189">
        <f>IF(ISBLANK(E367),"",IF(OR(COUNTIF('벼리(게시일기준)'!$L:$AD,E367)&lt;=0,M367&lt;=0),COUNTIF('벼리(게시일기준)'!$L:$AD,E367),IF(M367&gt;0,COUNTIF('벼리(게시일기준)'!$L:$AD,E367)-M367)))</f>
        <v>1</v>
      </c>
      <c r="M367" s="34">
        <f>IF(ISBLANK(E367),"",COUNTIF('벼리(게시일기준)'!$AK:$AK,E367))</f>
        <v>0</v>
      </c>
      <c r="N367" s="196">
        <f t="shared" si="22"/>
        <v>1</v>
      </c>
      <c r="O367" s="186">
        <f t="shared" si="23"/>
        <v>91</v>
      </c>
      <c r="P367" s="20"/>
      <c r="Q367" s="5"/>
      <c r="R367" s="5"/>
      <c r="S367" s="34"/>
      <c r="T367" s="32"/>
      <c r="U367" s="5"/>
      <c r="V367" s="6"/>
    </row>
    <row r="368" spans="2:22" ht="18" customHeight="1" x14ac:dyDescent="0.3">
      <c r="B368" s="289">
        <f t="shared" si="20"/>
        <v>1</v>
      </c>
      <c r="C368" s="288"/>
      <c r="D368" s="140">
        <f t="shared" si="21"/>
        <v>364</v>
      </c>
      <c r="E368" s="123" t="s">
        <v>2328</v>
      </c>
      <c r="F368" s="20"/>
      <c r="G368" s="70"/>
      <c r="H368" s="70"/>
      <c r="I368" s="70"/>
      <c r="J368" s="70"/>
      <c r="K368" s="229"/>
      <c r="L368" s="189">
        <f>IF(ISBLANK(E368),"",IF(OR(COUNTIF('벼리(게시일기준)'!$L:$AD,E368)&lt;=0,M368&lt;=0),COUNTIF('벼리(게시일기준)'!$L:$AD,E368),IF(M368&gt;0,COUNTIF('벼리(게시일기준)'!$L:$AD,E368)-M368)))</f>
        <v>1</v>
      </c>
      <c r="M368" s="34">
        <f>IF(ISBLANK(E368),"",COUNTIF('벼리(게시일기준)'!$AK:$AK,E368))</f>
        <v>0</v>
      </c>
      <c r="N368" s="196">
        <f t="shared" si="22"/>
        <v>1</v>
      </c>
      <c r="O368" s="186">
        <f t="shared" si="23"/>
        <v>91</v>
      </c>
      <c r="P368" s="20"/>
      <c r="Q368" s="5"/>
      <c r="R368" s="5"/>
      <c r="S368" s="34"/>
      <c r="T368" s="32" t="s">
        <v>2538</v>
      </c>
      <c r="U368" s="5"/>
      <c r="V368" s="6"/>
    </row>
    <row r="369" spans="2:22" ht="18" customHeight="1" x14ac:dyDescent="0.3">
      <c r="B369" s="289">
        <f t="shared" si="20"/>
        <v>1</v>
      </c>
      <c r="C369" s="288"/>
      <c r="D369" s="140">
        <f t="shared" si="21"/>
        <v>365</v>
      </c>
      <c r="E369" s="123" t="s">
        <v>2329</v>
      </c>
      <c r="F369" s="20"/>
      <c r="G369" s="70"/>
      <c r="H369" s="70"/>
      <c r="I369" s="70"/>
      <c r="J369" s="70"/>
      <c r="K369" s="229"/>
      <c r="L369" s="189">
        <f>IF(ISBLANK(E369),"",IF(OR(COUNTIF('벼리(게시일기준)'!$L:$AD,E369)&lt;=0,M369&lt;=0),COUNTIF('벼리(게시일기준)'!$L:$AD,E369),IF(M369&gt;0,COUNTIF('벼리(게시일기준)'!$L:$AD,E369)-M369)))</f>
        <v>1</v>
      </c>
      <c r="M369" s="34">
        <f>IF(ISBLANK(E369),"",COUNTIF('벼리(게시일기준)'!$AK:$AK,E369))</f>
        <v>0</v>
      </c>
      <c r="N369" s="196">
        <f t="shared" si="22"/>
        <v>1</v>
      </c>
      <c r="O369" s="186">
        <f t="shared" si="23"/>
        <v>91</v>
      </c>
      <c r="P369" s="20"/>
      <c r="Q369" s="5"/>
      <c r="R369" s="5"/>
      <c r="S369" s="34"/>
      <c r="T369" s="32"/>
      <c r="U369" s="5"/>
      <c r="V369" s="6"/>
    </row>
    <row r="370" spans="2:22" ht="18" customHeight="1" x14ac:dyDescent="0.3">
      <c r="B370" s="289">
        <f t="shared" si="20"/>
        <v>1</v>
      </c>
      <c r="C370" s="288"/>
      <c r="D370" s="140">
        <f t="shared" si="21"/>
        <v>366</v>
      </c>
      <c r="E370" s="123" t="s">
        <v>2330</v>
      </c>
      <c r="F370" s="20"/>
      <c r="G370" s="70"/>
      <c r="H370" s="70"/>
      <c r="I370" s="70"/>
      <c r="J370" s="70"/>
      <c r="K370" s="229"/>
      <c r="L370" s="189">
        <f>IF(ISBLANK(E370),"",IF(OR(COUNTIF('벼리(게시일기준)'!$L:$AD,E370)&lt;=0,M370&lt;=0),COUNTIF('벼리(게시일기준)'!$L:$AD,E370),IF(M370&gt;0,COUNTIF('벼리(게시일기준)'!$L:$AD,E370)-M370)))</f>
        <v>3</v>
      </c>
      <c r="M370" s="34">
        <f>IF(ISBLANK(E370),"",COUNTIF('벼리(게시일기준)'!$AK:$AK,E370))</f>
        <v>0</v>
      </c>
      <c r="N370" s="196">
        <f t="shared" si="22"/>
        <v>3</v>
      </c>
      <c r="O370" s="186">
        <f t="shared" si="23"/>
        <v>28</v>
      </c>
      <c r="P370" s="20"/>
      <c r="Q370" s="5"/>
      <c r="R370" s="5"/>
      <c r="S370" s="34"/>
      <c r="T370" s="32"/>
      <c r="U370" s="5"/>
      <c r="V370" s="6"/>
    </row>
    <row r="371" spans="2:22" ht="18" customHeight="1" x14ac:dyDescent="0.3">
      <c r="B371" s="289">
        <f t="shared" si="20"/>
        <v>1</v>
      </c>
      <c r="C371" s="288"/>
      <c r="D371" s="140">
        <f t="shared" si="21"/>
        <v>367</v>
      </c>
      <c r="E371" s="123" t="s">
        <v>2331</v>
      </c>
      <c r="F371" s="20"/>
      <c r="G371" s="70"/>
      <c r="H371" s="70"/>
      <c r="I371" s="70"/>
      <c r="J371" s="70"/>
      <c r="K371" s="229"/>
      <c r="L371" s="189">
        <f>IF(ISBLANK(E371),"",IF(OR(COUNTIF('벼리(게시일기준)'!$L:$AD,E371)&lt;=0,M371&lt;=0),COUNTIF('벼리(게시일기준)'!$L:$AD,E371),IF(M371&gt;0,COUNTIF('벼리(게시일기준)'!$L:$AD,E371)-M371)))</f>
        <v>1</v>
      </c>
      <c r="M371" s="34">
        <f>IF(ISBLANK(E371),"",COUNTIF('벼리(게시일기준)'!$AK:$AK,E371))</f>
        <v>0</v>
      </c>
      <c r="N371" s="196">
        <f t="shared" si="22"/>
        <v>1</v>
      </c>
      <c r="O371" s="186">
        <f t="shared" si="23"/>
        <v>91</v>
      </c>
      <c r="P371" s="20"/>
      <c r="Q371" s="5"/>
      <c r="R371" s="5"/>
      <c r="S371" s="34"/>
      <c r="T371" s="32" t="s">
        <v>2533</v>
      </c>
      <c r="U371" s="5"/>
      <c r="V371" s="6"/>
    </row>
    <row r="372" spans="2:22" ht="18" customHeight="1" x14ac:dyDescent="0.3">
      <c r="B372" s="289">
        <f t="shared" si="20"/>
        <v>1</v>
      </c>
      <c r="C372" s="288"/>
      <c r="D372" s="140">
        <f t="shared" si="21"/>
        <v>368</v>
      </c>
      <c r="E372" s="123" t="s">
        <v>168</v>
      </c>
      <c r="F372" s="20"/>
      <c r="G372" s="70"/>
      <c r="H372" s="70"/>
      <c r="I372" s="70"/>
      <c r="J372" s="70"/>
      <c r="K372" s="229"/>
      <c r="L372" s="189">
        <f>IF(ISBLANK(E372),"",IF(OR(COUNTIF('벼리(게시일기준)'!$L:$AD,E372)&lt;=0,M372&lt;=0),COUNTIF('벼리(게시일기준)'!$L:$AD,E372),IF(M372&gt;0,COUNTIF('벼리(게시일기준)'!$L:$AD,E372)-M372)))</f>
        <v>1</v>
      </c>
      <c r="M372" s="34">
        <f>IF(ISBLANK(E372),"",COUNTIF('벼리(게시일기준)'!$AK:$AK,E372))</f>
        <v>0</v>
      </c>
      <c r="N372" s="196">
        <f t="shared" si="22"/>
        <v>1</v>
      </c>
      <c r="O372" s="186">
        <f t="shared" si="23"/>
        <v>91</v>
      </c>
      <c r="P372" s="20"/>
      <c r="Q372" s="5"/>
      <c r="R372" s="5"/>
      <c r="S372" s="34"/>
      <c r="T372" s="32"/>
      <c r="U372" s="5"/>
      <c r="V372" s="6"/>
    </row>
    <row r="373" spans="2:22" ht="18" customHeight="1" x14ac:dyDescent="0.3">
      <c r="B373" s="289">
        <f t="shared" si="20"/>
        <v>1</v>
      </c>
      <c r="C373" s="288"/>
      <c r="D373" s="140">
        <f t="shared" si="21"/>
        <v>369</v>
      </c>
      <c r="E373" s="123" t="s">
        <v>1769</v>
      </c>
      <c r="F373" s="20"/>
      <c r="G373" s="70"/>
      <c r="H373" s="70"/>
      <c r="I373" s="70"/>
      <c r="J373" s="70"/>
      <c r="K373" s="229"/>
      <c r="L373" s="189">
        <f>IF(ISBLANK(E373),"",IF(OR(COUNTIF('벼리(게시일기준)'!$L:$AD,E373)&lt;=0,M373&lt;=0),COUNTIF('벼리(게시일기준)'!$L:$AD,E373),IF(M373&gt;0,COUNTIF('벼리(게시일기준)'!$L:$AD,E373)-M373)))</f>
        <v>2</v>
      </c>
      <c r="M373" s="34">
        <f>IF(ISBLANK(E373),"",COUNTIF('벼리(게시일기준)'!$AK:$AK,E373))</f>
        <v>0</v>
      </c>
      <c r="N373" s="196">
        <f t="shared" si="22"/>
        <v>2</v>
      </c>
      <c r="O373" s="186">
        <f t="shared" si="23"/>
        <v>48</v>
      </c>
      <c r="P373" s="20"/>
      <c r="Q373" s="5"/>
      <c r="R373" s="5"/>
      <c r="S373" s="34"/>
      <c r="T373" s="32" t="s">
        <v>2536</v>
      </c>
      <c r="U373" s="5"/>
      <c r="V373" s="6"/>
    </row>
    <row r="374" spans="2:22" ht="18" customHeight="1" x14ac:dyDescent="0.3">
      <c r="B374" s="289">
        <f t="shared" si="20"/>
        <v>1</v>
      </c>
      <c r="C374" s="288"/>
      <c r="D374" s="140">
        <f t="shared" si="21"/>
        <v>370</v>
      </c>
      <c r="E374" s="123" t="s">
        <v>2614</v>
      </c>
      <c r="F374" s="20"/>
      <c r="G374" s="70"/>
      <c r="H374" s="70"/>
      <c r="I374" s="70"/>
      <c r="J374" s="70"/>
      <c r="K374" s="229"/>
      <c r="L374" s="189">
        <f>IF(ISBLANK(E374),"",IF(OR(COUNTIF('벼리(게시일기준)'!$L:$AD,E374)&lt;=0,M374&lt;=0),COUNTIF('벼리(게시일기준)'!$L:$AD,E374),IF(M374&gt;0,COUNTIF('벼리(게시일기준)'!$L:$AD,E374)-M374)))</f>
        <v>1</v>
      </c>
      <c r="M374" s="34">
        <f>IF(ISBLANK(E374),"",COUNTIF('벼리(게시일기준)'!$AK:$AK,E374))</f>
        <v>0</v>
      </c>
      <c r="N374" s="196">
        <f t="shared" si="22"/>
        <v>1</v>
      </c>
      <c r="O374" s="186">
        <f t="shared" si="23"/>
        <v>91</v>
      </c>
      <c r="P374" s="20"/>
      <c r="Q374" s="5"/>
      <c r="R374" s="5"/>
      <c r="S374" s="34"/>
      <c r="T374" s="32"/>
      <c r="U374" s="5"/>
      <c r="V374" s="6"/>
    </row>
    <row r="375" spans="2:22" ht="18" customHeight="1" x14ac:dyDescent="0.3">
      <c r="B375" s="289">
        <f t="shared" si="20"/>
        <v>1</v>
      </c>
      <c r="C375" s="288"/>
      <c r="D375" s="140">
        <f t="shared" si="21"/>
        <v>371</v>
      </c>
      <c r="E375" s="123" t="s">
        <v>2332</v>
      </c>
      <c r="F375" s="20"/>
      <c r="G375" s="70"/>
      <c r="H375" s="70"/>
      <c r="I375" s="70"/>
      <c r="J375" s="70"/>
      <c r="K375" s="229"/>
      <c r="L375" s="189">
        <f>IF(ISBLANK(E375),"",IF(OR(COUNTIF('벼리(게시일기준)'!$L:$AD,E375)&lt;=0,M375&lt;=0),COUNTIF('벼리(게시일기준)'!$L:$AD,E375),IF(M375&gt;0,COUNTIF('벼리(게시일기준)'!$L:$AD,E375)-M375)))</f>
        <v>1</v>
      </c>
      <c r="M375" s="34">
        <f>IF(ISBLANK(E375),"",COUNTIF('벼리(게시일기준)'!$AK:$AK,E375))</f>
        <v>0</v>
      </c>
      <c r="N375" s="196">
        <f t="shared" si="22"/>
        <v>1</v>
      </c>
      <c r="O375" s="186">
        <f t="shared" si="23"/>
        <v>91</v>
      </c>
      <c r="P375" s="20"/>
      <c r="Q375" s="5"/>
      <c r="R375" s="5"/>
      <c r="S375" s="34"/>
      <c r="T375" s="32"/>
      <c r="U375" s="5"/>
      <c r="V375" s="6"/>
    </row>
    <row r="376" spans="2:22" ht="18" customHeight="1" x14ac:dyDescent="0.3">
      <c r="B376" s="289">
        <f t="shared" si="20"/>
        <v>1</v>
      </c>
      <c r="C376" s="288"/>
      <c r="D376" s="140">
        <f t="shared" si="21"/>
        <v>372</v>
      </c>
      <c r="E376" s="123" t="s">
        <v>22</v>
      </c>
      <c r="F376" s="20"/>
      <c r="G376" s="70"/>
      <c r="H376" s="70"/>
      <c r="I376" s="70"/>
      <c r="J376" s="70"/>
      <c r="K376" s="229"/>
      <c r="L376" s="189">
        <f>IF(ISBLANK(E376),"",IF(OR(COUNTIF('벼리(게시일기준)'!$L:$AD,E376)&lt;=0,M376&lt;=0),COUNTIF('벼리(게시일기준)'!$L:$AD,E376),IF(M376&gt;0,COUNTIF('벼리(게시일기준)'!$L:$AD,E376)-M376)))</f>
        <v>3</v>
      </c>
      <c r="M376" s="34">
        <f>IF(ISBLANK(E376),"",COUNTIF('벼리(게시일기준)'!$AK:$AK,E376))</f>
        <v>0</v>
      </c>
      <c r="N376" s="196">
        <f t="shared" si="22"/>
        <v>3</v>
      </c>
      <c r="O376" s="186">
        <f t="shared" si="23"/>
        <v>28</v>
      </c>
      <c r="P376" s="20"/>
      <c r="Q376" s="5"/>
      <c r="R376" s="5"/>
      <c r="S376" s="34"/>
      <c r="T376" s="32"/>
      <c r="U376" s="5"/>
      <c r="V376" s="6"/>
    </row>
    <row r="377" spans="2:22" ht="18" customHeight="1" x14ac:dyDescent="0.3">
      <c r="B377" s="289">
        <f t="shared" si="20"/>
        <v>1</v>
      </c>
      <c r="C377" s="288"/>
      <c r="D377" s="140">
        <f t="shared" si="21"/>
        <v>373</v>
      </c>
      <c r="E377" s="123" t="s">
        <v>1841</v>
      </c>
      <c r="F377" s="20"/>
      <c r="G377" s="70"/>
      <c r="H377" s="70"/>
      <c r="I377" s="70"/>
      <c r="J377" s="70"/>
      <c r="K377" s="229"/>
      <c r="L377" s="189">
        <f>IF(ISBLANK(E377),"",IF(OR(COUNTIF('벼리(게시일기준)'!$L:$AD,E377)&lt;=0,M377&lt;=0),COUNTIF('벼리(게시일기준)'!$L:$AD,E377),IF(M377&gt;0,COUNTIF('벼리(게시일기준)'!$L:$AD,E377)-M377)))</f>
        <v>1</v>
      </c>
      <c r="M377" s="34">
        <f>IF(ISBLANK(E377),"",COUNTIF('벼리(게시일기준)'!$AK:$AK,E377))</f>
        <v>0</v>
      </c>
      <c r="N377" s="196">
        <f t="shared" si="22"/>
        <v>1</v>
      </c>
      <c r="O377" s="186">
        <f t="shared" si="23"/>
        <v>91</v>
      </c>
      <c r="P377" s="20"/>
      <c r="Q377" s="5"/>
      <c r="R377" s="5"/>
      <c r="S377" s="34"/>
      <c r="T377" s="32"/>
      <c r="U377" s="5"/>
      <c r="V377" s="6"/>
    </row>
    <row r="378" spans="2:22" ht="18" customHeight="1" x14ac:dyDescent="0.3">
      <c r="B378" s="289" t="str">
        <f t="shared" si="20"/>
        <v/>
      </c>
      <c r="C378" s="288"/>
      <c r="D378" s="140" t="str">
        <f t="shared" ref="D378:D383" si="24">IF(ISBLANK(E378),"",ROW()-4)</f>
        <v/>
      </c>
      <c r="E378" s="123"/>
      <c r="F378" s="20"/>
      <c r="G378" s="70"/>
      <c r="H378" s="70"/>
      <c r="I378" s="70"/>
      <c r="J378" s="70"/>
      <c r="K378" s="229"/>
      <c r="L378" s="189" t="str">
        <f>IF(ISBLANK(E378),"",IF(OR(COUNTIF('벼리(게시일기준)'!$L:$AD,E378)&lt;=0,M378&lt;=0),COUNTIF('벼리(게시일기준)'!$L:$AD,E378),IF(M378&gt;0,COUNTIF('벼리(게시일기준)'!$L:$AD,E378)-M378)))</f>
        <v/>
      </c>
      <c r="M378" s="34" t="str">
        <f>IF(ISBLANK(E378),"",COUNTIF('벼리(게시일기준)'!$AK:$AK,E378))</f>
        <v/>
      </c>
      <c r="N378" s="196">
        <f t="shared" ref="N378:N388" si="25">SUM(L378:M378)</f>
        <v>0</v>
      </c>
      <c r="O378" s="186" t="str">
        <f t="shared" si="23"/>
        <v/>
      </c>
      <c r="P378" s="20"/>
      <c r="Q378" s="5"/>
      <c r="R378" s="5"/>
      <c r="S378" s="34"/>
      <c r="T378" s="32"/>
      <c r="U378" s="5"/>
      <c r="V378" s="6"/>
    </row>
    <row r="379" spans="2:22" ht="18" customHeight="1" x14ac:dyDescent="0.3">
      <c r="B379" s="289" t="str">
        <f t="shared" si="20"/>
        <v/>
      </c>
      <c r="C379" s="288"/>
      <c r="D379" s="140" t="str">
        <f t="shared" si="24"/>
        <v/>
      </c>
      <c r="E379" s="123"/>
      <c r="F379" s="20"/>
      <c r="G379" s="70"/>
      <c r="H379" s="70"/>
      <c r="I379" s="70"/>
      <c r="J379" s="70"/>
      <c r="K379" s="229"/>
      <c r="L379" s="189" t="str">
        <f>IF(ISBLANK(E379),"",IF(OR(COUNTIF('벼리(게시일기준)'!$L:$AD,E379)&lt;=0,M379&lt;=0),COUNTIF('벼리(게시일기준)'!$L:$AD,E379),IF(M379&gt;0,COUNTIF('벼리(게시일기준)'!$L:$AD,E379)-M379)))</f>
        <v/>
      </c>
      <c r="M379" s="34" t="str">
        <f>IF(ISBLANK(E379),"",COUNTIF('벼리(게시일기준)'!$AK:$AK,E379))</f>
        <v/>
      </c>
      <c r="N379" s="196">
        <f t="shared" si="25"/>
        <v>0</v>
      </c>
      <c r="O379" s="186" t="str">
        <f t="shared" si="23"/>
        <v/>
      </c>
      <c r="P379" s="20"/>
      <c r="Q379" s="5"/>
      <c r="R379" s="5"/>
      <c r="S379" s="34"/>
      <c r="T379" s="32"/>
      <c r="U379" s="5"/>
      <c r="V379" s="6"/>
    </row>
    <row r="380" spans="2:22" ht="18" customHeight="1" x14ac:dyDescent="0.3">
      <c r="B380" s="289" t="str">
        <f t="shared" si="20"/>
        <v/>
      </c>
      <c r="C380" s="288"/>
      <c r="D380" s="140" t="str">
        <f t="shared" si="24"/>
        <v/>
      </c>
      <c r="E380" s="123"/>
      <c r="F380" s="20"/>
      <c r="G380" s="70"/>
      <c r="H380" s="70"/>
      <c r="I380" s="70"/>
      <c r="J380" s="70"/>
      <c r="K380" s="229"/>
      <c r="L380" s="189" t="str">
        <f>IF(ISBLANK(E380),"",IF(OR(COUNTIF('벼리(게시일기준)'!$L:$AD,E380)&lt;=0,M380&lt;=0),COUNTIF('벼리(게시일기준)'!$L:$AD,E380),IF(M380&gt;0,COUNTIF('벼리(게시일기준)'!$L:$AD,E380)-M380)))</f>
        <v/>
      </c>
      <c r="M380" s="34" t="str">
        <f>IF(ISBLANK(E380),"",COUNTIF('벼리(게시일기준)'!$AK:$AK,E380))</f>
        <v/>
      </c>
      <c r="N380" s="196">
        <f t="shared" si="25"/>
        <v>0</v>
      </c>
      <c r="O380" s="186" t="str">
        <f t="shared" si="23"/>
        <v/>
      </c>
      <c r="P380" s="20"/>
      <c r="Q380" s="5"/>
      <c r="R380" s="5"/>
      <c r="S380" s="34"/>
      <c r="T380" s="32"/>
      <c r="U380" s="5"/>
      <c r="V380" s="6"/>
    </row>
    <row r="381" spans="2:22" ht="18" customHeight="1" x14ac:dyDescent="0.3">
      <c r="B381" s="289" t="str">
        <f t="shared" si="20"/>
        <v/>
      </c>
      <c r="C381" s="288"/>
      <c r="D381" s="140" t="str">
        <f t="shared" si="24"/>
        <v/>
      </c>
      <c r="E381" s="123"/>
      <c r="F381" s="20"/>
      <c r="G381" s="70"/>
      <c r="H381" s="70"/>
      <c r="I381" s="70"/>
      <c r="J381" s="70"/>
      <c r="K381" s="229"/>
      <c r="L381" s="189" t="str">
        <f>IF(ISBLANK(E381),"",IF(OR(COUNTIF('벼리(게시일기준)'!$L:$AD,E381)&lt;=0,M381&lt;=0),COUNTIF('벼리(게시일기준)'!$L:$AD,E381),IF(M381&gt;0,COUNTIF('벼리(게시일기준)'!$L:$AD,E381)-M381)))</f>
        <v/>
      </c>
      <c r="M381" s="34" t="str">
        <f>IF(ISBLANK(E381),"",COUNTIF('벼리(게시일기준)'!$AK:$AK,E381))</f>
        <v/>
      </c>
      <c r="N381" s="196">
        <f t="shared" si="25"/>
        <v>0</v>
      </c>
      <c r="O381" s="186" t="str">
        <f t="shared" si="23"/>
        <v/>
      </c>
      <c r="P381" s="20"/>
      <c r="Q381" s="5"/>
      <c r="R381" s="5"/>
      <c r="S381" s="34"/>
      <c r="T381" s="32"/>
      <c r="U381" s="5"/>
      <c r="V381" s="6"/>
    </row>
    <row r="382" spans="2:22" ht="18" customHeight="1" x14ac:dyDescent="0.3">
      <c r="B382" s="289" t="str">
        <f t="shared" si="20"/>
        <v/>
      </c>
      <c r="C382" s="288"/>
      <c r="D382" s="140" t="str">
        <f t="shared" si="24"/>
        <v/>
      </c>
      <c r="E382" s="123"/>
      <c r="F382" s="20"/>
      <c r="G382" s="70"/>
      <c r="H382" s="70"/>
      <c r="I382" s="70"/>
      <c r="J382" s="70"/>
      <c r="K382" s="229"/>
      <c r="L382" s="189" t="str">
        <f>IF(ISBLANK(E382),"",IF(OR(COUNTIF('벼리(게시일기준)'!$L:$AD,E382)&lt;=0,M382&lt;=0),COUNTIF('벼리(게시일기준)'!$L:$AD,E382),IF(M382&gt;0,COUNTIF('벼리(게시일기준)'!$L:$AD,E382)-M382)))</f>
        <v/>
      </c>
      <c r="M382" s="34" t="str">
        <f>IF(ISBLANK(E382),"",COUNTIF('벼리(게시일기준)'!$AK:$AK,E382))</f>
        <v/>
      </c>
      <c r="N382" s="196">
        <f t="shared" si="25"/>
        <v>0</v>
      </c>
      <c r="O382" s="186" t="str">
        <f t="shared" si="23"/>
        <v/>
      </c>
      <c r="P382" s="20"/>
      <c r="Q382" s="5"/>
      <c r="R382" s="5"/>
      <c r="S382" s="34"/>
      <c r="T382" s="32"/>
      <c r="U382" s="5"/>
      <c r="V382" s="6"/>
    </row>
    <row r="383" spans="2:22" ht="18" customHeight="1" x14ac:dyDescent="0.3">
      <c r="B383" s="289" t="str">
        <f t="shared" si="20"/>
        <v/>
      </c>
      <c r="C383" s="288"/>
      <c r="D383" s="140" t="str">
        <f t="shared" si="24"/>
        <v/>
      </c>
      <c r="E383" s="123"/>
      <c r="F383" s="20"/>
      <c r="G383" s="70"/>
      <c r="H383" s="70"/>
      <c r="I383" s="70"/>
      <c r="J383" s="70"/>
      <c r="K383" s="229"/>
      <c r="L383" s="189" t="str">
        <f>IF(ISBLANK(E383),"",IF(OR(COUNTIF('벼리(게시일기준)'!$L:$AD,E383)&lt;=0,M383&lt;=0),COUNTIF('벼리(게시일기준)'!$L:$AD,E383),IF(M383&gt;0,COUNTIF('벼리(게시일기준)'!$L:$AD,E383)-M383)))</f>
        <v/>
      </c>
      <c r="M383" s="34" t="str">
        <f>IF(ISBLANK(E383),"",COUNTIF('벼리(게시일기준)'!$AK:$AK,E383))</f>
        <v/>
      </c>
      <c r="N383" s="196">
        <f t="shared" si="25"/>
        <v>0</v>
      </c>
      <c r="O383" s="186" t="str">
        <f t="shared" si="23"/>
        <v/>
      </c>
      <c r="P383" s="20"/>
      <c r="Q383" s="5"/>
      <c r="R383" s="5"/>
      <c r="S383" s="34"/>
      <c r="T383" s="32"/>
      <c r="U383" s="5"/>
      <c r="V383" s="6"/>
    </row>
    <row r="384" spans="2:22" ht="18" customHeight="1" x14ac:dyDescent="0.3">
      <c r="B384" s="289" t="str">
        <f t="shared" si="20"/>
        <v/>
      </c>
      <c r="C384" s="288"/>
      <c r="D384" s="140" t="str">
        <f t="shared" ref="D384:D443" si="26">IF(ISBLANK(E384),"",ROW()-4)</f>
        <v/>
      </c>
      <c r="E384" s="123"/>
      <c r="F384" s="20"/>
      <c r="G384" s="70"/>
      <c r="H384" s="70"/>
      <c r="I384" s="70"/>
      <c r="J384" s="70"/>
      <c r="K384" s="229"/>
      <c r="L384" s="189" t="str">
        <f>IF(ISBLANK(E384),"",IF(OR(COUNTIF('벼리(게시일기준)'!$L:$AD,E384)&lt;=0,M384&lt;=0),COUNTIF('벼리(게시일기준)'!$L:$AD,E384),IF(M384&gt;0,COUNTIF('벼리(게시일기준)'!$L:$AD,E384)-M384)))</f>
        <v/>
      </c>
      <c r="M384" s="34" t="str">
        <f>IF(ISBLANK(E384),"",COUNTIF('벼리(게시일기준)'!$AK:$AK,E384))</f>
        <v/>
      </c>
      <c r="N384" s="196">
        <f t="shared" si="25"/>
        <v>0</v>
      </c>
      <c r="O384" s="186" t="str">
        <f t="shared" si="23"/>
        <v/>
      </c>
      <c r="P384" s="20"/>
      <c r="Q384" s="5"/>
      <c r="R384" s="5"/>
      <c r="S384" s="34"/>
      <c r="T384" s="32"/>
      <c r="U384" s="5"/>
      <c r="V384" s="6"/>
    </row>
    <row r="385" spans="2:22" ht="18" customHeight="1" x14ac:dyDescent="0.3">
      <c r="B385" s="289" t="str">
        <f t="shared" si="20"/>
        <v/>
      </c>
      <c r="C385" s="288"/>
      <c r="D385" s="140" t="str">
        <f t="shared" si="26"/>
        <v/>
      </c>
      <c r="E385" s="123"/>
      <c r="F385" s="20"/>
      <c r="G385" s="70"/>
      <c r="H385" s="70"/>
      <c r="I385" s="70"/>
      <c r="J385" s="70"/>
      <c r="K385" s="229"/>
      <c r="L385" s="189" t="str">
        <f>IF(ISBLANK(E385),"",IF(OR(COUNTIF('벼리(게시일기준)'!$L:$AD,E385)&lt;=0,M385&lt;=0),COUNTIF('벼리(게시일기준)'!$L:$AD,E385),IF(M385&gt;0,COUNTIF('벼리(게시일기준)'!$L:$AD,E385)-M385)))</f>
        <v/>
      </c>
      <c r="M385" s="34" t="str">
        <f>IF(ISBLANK(E385),"",COUNTIF('벼리(게시일기준)'!$AK:$AK,E385))</f>
        <v/>
      </c>
      <c r="N385" s="196">
        <f t="shared" si="25"/>
        <v>0</v>
      </c>
      <c r="O385" s="186" t="str">
        <f t="shared" si="23"/>
        <v/>
      </c>
      <c r="P385" s="20"/>
      <c r="Q385" s="5"/>
      <c r="R385" s="5"/>
      <c r="S385" s="34"/>
      <c r="T385" s="32"/>
      <c r="U385" s="5"/>
      <c r="V385" s="6"/>
    </row>
    <row r="386" spans="2:22" ht="18" customHeight="1" x14ac:dyDescent="0.3">
      <c r="B386" s="289" t="str">
        <f t="shared" si="20"/>
        <v/>
      </c>
      <c r="C386" s="288"/>
      <c r="D386" s="140" t="str">
        <f t="shared" si="26"/>
        <v/>
      </c>
      <c r="E386" s="123"/>
      <c r="F386" s="20"/>
      <c r="G386" s="70"/>
      <c r="H386" s="70"/>
      <c r="I386" s="70"/>
      <c r="J386" s="70"/>
      <c r="K386" s="229"/>
      <c r="L386" s="189" t="str">
        <f>IF(ISBLANK(E386),"",IF(OR(COUNTIF('벼리(게시일기준)'!$L:$AD,E386)&lt;=0,M386&lt;=0),COUNTIF('벼리(게시일기준)'!$L:$AD,E386),IF(M386&gt;0,COUNTIF('벼리(게시일기준)'!$L:$AD,E386)-M386)))</f>
        <v/>
      </c>
      <c r="M386" s="34" t="str">
        <f>IF(ISBLANK(E386),"",COUNTIF('벼리(게시일기준)'!$AK:$AK,E386))</f>
        <v/>
      </c>
      <c r="N386" s="196">
        <f t="shared" si="25"/>
        <v>0</v>
      </c>
      <c r="O386" s="186" t="str">
        <f t="shared" si="23"/>
        <v/>
      </c>
      <c r="P386" s="20"/>
      <c r="Q386" s="5"/>
      <c r="R386" s="5"/>
      <c r="S386" s="34"/>
      <c r="T386" s="32"/>
      <c r="U386" s="5"/>
      <c r="V386" s="6"/>
    </row>
    <row r="387" spans="2:22" ht="18" customHeight="1" x14ac:dyDescent="0.3">
      <c r="B387" s="289" t="str">
        <f t="shared" si="20"/>
        <v/>
      </c>
      <c r="C387" s="288"/>
      <c r="D387" s="140" t="str">
        <f t="shared" si="26"/>
        <v/>
      </c>
      <c r="E387" s="123"/>
      <c r="F387" s="20"/>
      <c r="G387" s="70"/>
      <c r="H387" s="70"/>
      <c r="I387" s="70"/>
      <c r="J387" s="70"/>
      <c r="K387" s="229"/>
      <c r="L387" s="189" t="str">
        <f>IF(ISBLANK(E387),"",IF(OR(COUNTIF('벼리(게시일기준)'!$L:$AD,E387)&lt;=0,M387&lt;=0),COUNTIF('벼리(게시일기준)'!$L:$AD,E387),IF(M387&gt;0,COUNTIF('벼리(게시일기준)'!$L:$AD,E387)-M387)))</f>
        <v/>
      </c>
      <c r="M387" s="34" t="str">
        <f>IF(ISBLANK(E387),"",COUNTIF('벼리(게시일기준)'!$AK:$AK,E387))</f>
        <v/>
      </c>
      <c r="N387" s="196">
        <f t="shared" si="25"/>
        <v>0</v>
      </c>
      <c r="O387" s="186" t="str">
        <f t="shared" si="23"/>
        <v/>
      </c>
      <c r="P387" s="20"/>
      <c r="Q387" s="5"/>
      <c r="R387" s="5"/>
      <c r="S387" s="34"/>
      <c r="T387" s="32"/>
      <c r="U387" s="5"/>
      <c r="V387" s="6"/>
    </row>
    <row r="388" spans="2:22" ht="18" customHeight="1" x14ac:dyDescent="0.3">
      <c r="B388" s="289" t="str">
        <f t="shared" si="20"/>
        <v/>
      </c>
      <c r="C388" s="288"/>
      <c r="D388" s="140" t="str">
        <f t="shared" si="26"/>
        <v/>
      </c>
      <c r="E388" s="123"/>
      <c r="F388" s="20"/>
      <c r="G388" s="70"/>
      <c r="H388" s="70"/>
      <c r="I388" s="70"/>
      <c r="J388" s="70"/>
      <c r="K388" s="229"/>
      <c r="L388" s="189" t="str">
        <f>IF(ISBLANK(E388),"",IF(OR(COUNTIF('벼리(게시일기준)'!$L:$AD,E388)&lt;=0,M388&lt;=0),COUNTIF('벼리(게시일기준)'!$L:$AD,E388),IF(M388&gt;0,COUNTIF('벼리(게시일기준)'!$L:$AD,E388)-M388)))</f>
        <v/>
      </c>
      <c r="M388" s="34" t="str">
        <f>IF(ISBLANK(E388),"",COUNTIF('벼리(게시일기준)'!$AK:$AK,E388))</f>
        <v/>
      </c>
      <c r="N388" s="196">
        <f t="shared" si="25"/>
        <v>0</v>
      </c>
      <c r="O388" s="186" t="str">
        <f t="shared" si="23"/>
        <v/>
      </c>
      <c r="P388" s="20"/>
      <c r="Q388" s="5"/>
      <c r="R388" s="5"/>
      <c r="S388" s="34"/>
      <c r="T388" s="32"/>
      <c r="U388" s="5"/>
      <c r="V388" s="6"/>
    </row>
    <row r="389" spans="2:22" ht="18" customHeight="1" x14ac:dyDescent="0.3">
      <c r="B389" s="289" t="str">
        <f t="shared" ref="B389:B443" si="27">IF(ISBLANK(E389),"",IF(COUNTIF($E$5:$E$1048576,E389)&lt;=10,COUNTIF($E$5:$E$1048576,E389),IF(COUNTIF($E$5:$E$1048576,E389)&gt;11,1)))</f>
        <v/>
      </c>
      <c r="C389" s="288"/>
      <c r="D389" s="140" t="str">
        <f t="shared" si="26"/>
        <v/>
      </c>
      <c r="E389" s="123"/>
      <c r="F389" s="20"/>
      <c r="G389" s="70"/>
      <c r="H389" s="70"/>
      <c r="I389" s="70"/>
      <c r="J389" s="70"/>
      <c r="K389" s="229"/>
      <c r="L389" s="189" t="str">
        <f>IF(ISBLANK(E389),"",IF(OR(COUNTIF('벼리(게시일기준)'!$L:$AD,E389)&lt;=0,M389&lt;=0),COUNTIF('벼리(게시일기준)'!$L:$AD,E389),IF(M389&gt;0,COUNTIF('벼리(게시일기준)'!$L:$AD,E389)-M389)))</f>
        <v/>
      </c>
      <c r="M389" s="34" t="str">
        <f>IF(ISBLANK(E389),"",COUNTIF('벼리(게시일기준)'!$AK:$AK,E389))</f>
        <v/>
      </c>
      <c r="N389" s="196">
        <f t="shared" ref="N389:N443" si="28">SUM(L389:M389)</f>
        <v>0</v>
      </c>
      <c r="O389" s="186" t="str">
        <f t="shared" ref="O389:O443" si="29">IF(ISBLANK(E389),"",RANK(N389,$N$5:$N$1048576))</f>
        <v/>
      </c>
      <c r="P389" s="20"/>
      <c r="Q389" s="5"/>
      <c r="R389" s="5"/>
      <c r="S389" s="34"/>
      <c r="T389" s="32"/>
      <c r="U389" s="5"/>
      <c r="V389" s="6"/>
    </row>
    <row r="390" spans="2:22" ht="18" customHeight="1" x14ac:dyDescent="0.3">
      <c r="B390" s="289" t="str">
        <f t="shared" si="27"/>
        <v/>
      </c>
      <c r="C390" s="288"/>
      <c r="D390" s="140" t="str">
        <f t="shared" si="26"/>
        <v/>
      </c>
      <c r="E390" s="123"/>
      <c r="F390" s="20"/>
      <c r="G390" s="70"/>
      <c r="H390" s="70"/>
      <c r="I390" s="70"/>
      <c r="J390" s="70"/>
      <c r="K390" s="229"/>
      <c r="L390" s="189" t="str">
        <f>IF(ISBLANK(E390),"",IF(OR(COUNTIF('벼리(게시일기준)'!$L:$AD,E390)&lt;=0,M390&lt;=0),COUNTIF('벼리(게시일기준)'!$L:$AD,E390),IF(M390&gt;0,COUNTIF('벼리(게시일기준)'!$L:$AD,E390)-M390)))</f>
        <v/>
      </c>
      <c r="M390" s="34" t="str">
        <f>IF(ISBLANK(E390),"",COUNTIF('벼리(게시일기준)'!$AK:$AK,E390))</f>
        <v/>
      </c>
      <c r="N390" s="196">
        <f t="shared" si="28"/>
        <v>0</v>
      </c>
      <c r="O390" s="186" t="str">
        <f t="shared" si="29"/>
        <v/>
      </c>
      <c r="P390" s="20"/>
      <c r="Q390" s="5"/>
      <c r="R390" s="5"/>
      <c r="S390" s="34"/>
      <c r="T390" s="32"/>
      <c r="U390" s="5"/>
      <c r="V390" s="6"/>
    </row>
    <row r="391" spans="2:22" ht="18" customHeight="1" x14ac:dyDescent="0.3">
      <c r="B391" s="289" t="str">
        <f t="shared" si="27"/>
        <v/>
      </c>
      <c r="C391" s="288"/>
      <c r="D391" s="140" t="str">
        <f t="shared" si="26"/>
        <v/>
      </c>
      <c r="E391" s="123"/>
      <c r="F391" s="20"/>
      <c r="G391" s="70"/>
      <c r="H391" s="70"/>
      <c r="I391" s="70"/>
      <c r="J391" s="70"/>
      <c r="K391" s="229"/>
      <c r="L391" s="189" t="str">
        <f>IF(ISBLANK(E391),"",IF(OR(COUNTIF('벼리(게시일기준)'!$L:$AD,E391)&lt;=0,M391&lt;=0),COUNTIF('벼리(게시일기준)'!$L:$AD,E391),IF(M391&gt;0,COUNTIF('벼리(게시일기준)'!$L:$AD,E391)-M391)))</f>
        <v/>
      </c>
      <c r="M391" s="34" t="str">
        <f>IF(ISBLANK(E391),"",COUNTIF('벼리(게시일기준)'!$AK:$AK,E391))</f>
        <v/>
      </c>
      <c r="N391" s="196">
        <f t="shared" si="28"/>
        <v>0</v>
      </c>
      <c r="O391" s="186" t="str">
        <f t="shared" si="29"/>
        <v/>
      </c>
      <c r="P391" s="20"/>
      <c r="Q391" s="5"/>
      <c r="R391" s="5"/>
      <c r="S391" s="34"/>
      <c r="T391" s="32"/>
      <c r="U391" s="5"/>
      <c r="V391" s="6"/>
    </row>
    <row r="392" spans="2:22" ht="18" customHeight="1" x14ac:dyDescent="0.3">
      <c r="B392" s="289" t="str">
        <f t="shared" si="27"/>
        <v/>
      </c>
      <c r="C392" s="288"/>
      <c r="D392" s="140" t="str">
        <f t="shared" si="26"/>
        <v/>
      </c>
      <c r="E392" s="123"/>
      <c r="F392" s="20"/>
      <c r="G392" s="70"/>
      <c r="H392" s="70"/>
      <c r="I392" s="70"/>
      <c r="J392" s="70"/>
      <c r="K392" s="229"/>
      <c r="L392" s="189" t="str">
        <f>IF(ISBLANK(E392),"",IF(OR(COUNTIF('벼리(게시일기준)'!$L:$AD,E392)&lt;=0,M392&lt;=0),COUNTIF('벼리(게시일기준)'!$L:$AD,E392),IF(M392&gt;0,COUNTIF('벼리(게시일기준)'!$L:$AD,E392)-M392)))</f>
        <v/>
      </c>
      <c r="M392" s="34" t="str">
        <f>IF(ISBLANK(E392),"",COUNTIF('벼리(게시일기준)'!$AK:$AK,E392))</f>
        <v/>
      </c>
      <c r="N392" s="196">
        <f t="shared" si="28"/>
        <v>0</v>
      </c>
      <c r="O392" s="186" t="str">
        <f t="shared" si="29"/>
        <v/>
      </c>
      <c r="P392" s="20"/>
      <c r="Q392" s="5"/>
      <c r="R392" s="5"/>
      <c r="S392" s="34"/>
      <c r="T392" s="32"/>
      <c r="U392" s="5"/>
      <c r="V392" s="6"/>
    </row>
    <row r="393" spans="2:22" ht="18" customHeight="1" x14ac:dyDescent="0.3">
      <c r="B393" s="289" t="str">
        <f t="shared" si="27"/>
        <v/>
      </c>
      <c r="C393" s="288"/>
      <c r="D393" s="140" t="str">
        <f t="shared" si="26"/>
        <v/>
      </c>
      <c r="E393" s="123"/>
      <c r="F393" s="20"/>
      <c r="G393" s="70"/>
      <c r="H393" s="70"/>
      <c r="I393" s="70"/>
      <c r="J393" s="70"/>
      <c r="K393" s="229"/>
      <c r="L393" s="189" t="str">
        <f>IF(ISBLANK(E393),"",IF(OR(COUNTIF('벼리(게시일기준)'!$L:$AD,E393)&lt;=0,M393&lt;=0),COUNTIF('벼리(게시일기준)'!$L:$AD,E393),IF(M393&gt;0,COUNTIF('벼리(게시일기준)'!$L:$AD,E393)-M393)))</f>
        <v/>
      </c>
      <c r="M393" s="34" t="str">
        <f>IF(ISBLANK(E393),"",COUNTIF('벼리(게시일기준)'!$AK:$AK,E393))</f>
        <v/>
      </c>
      <c r="N393" s="196">
        <f t="shared" si="28"/>
        <v>0</v>
      </c>
      <c r="O393" s="186" t="str">
        <f t="shared" si="29"/>
        <v/>
      </c>
      <c r="P393" s="20"/>
      <c r="Q393" s="5"/>
      <c r="R393" s="5"/>
      <c r="S393" s="34"/>
      <c r="T393" s="32"/>
      <c r="U393" s="5"/>
      <c r="V393" s="6"/>
    </row>
    <row r="394" spans="2:22" ht="18" customHeight="1" x14ac:dyDescent="0.3">
      <c r="B394" s="289" t="str">
        <f t="shared" si="27"/>
        <v/>
      </c>
      <c r="C394" s="288"/>
      <c r="D394" s="140" t="str">
        <f t="shared" si="26"/>
        <v/>
      </c>
      <c r="E394" s="123"/>
      <c r="F394" s="20"/>
      <c r="G394" s="70"/>
      <c r="H394" s="70"/>
      <c r="I394" s="70"/>
      <c r="J394" s="70"/>
      <c r="K394" s="229"/>
      <c r="L394" s="189" t="str">
        <f>IF(ISBLANK(E394),"",IF(OR(COUNTIF('벼리(게시일기준)'!$L:$AD,E394)&lt;=0,M394&lt;=0),COUNTIF('벼리(게시일기준)'!$L:$AD,E394),IF(M394&gt;0,COUNTIF('벼리(게시일기준)'!$L:$AD,E394)-M394)))</f>
        <v/>
      </c>
      <c r="M394" s="34" t="str">
        <f>IF(ISBLANK(E394),"",COUNTIF('벼리(게시일기준)'!$AK:$AK,E394))</f>
        <v/>
      </c>
      <c r="N394" s="196">
        <f t="shared" si="28"/>
        <v>0</v>
      </c>
      <c r="O394" s="186" t="str">
        <f t="shared" si="29"/>
        <v/>
      </c>
      <c r="P394" s="20"/>
      <c r="Q394" s="5"/>
      <c r="R394" s="5"/>
      <c r="S394" s="34"/>
      <c r="T394" s="32"/>
      <c r="U394" s="5"/>
      <c r="V394" s="6"/>
    </row>
    <row r="395" spans="2:22" ht="18" customHeight="1" x14ac:dyDescent="0.3">
      <c r="B395" s="289" t="str">
        <f t="shared" si="27"/>
        <v/>
      </c>
      <c r="C395" s="288"/>
      <c r="D395" s="140" t="str">
        <f t="shared" si="26"/>
        <v/>
      </c>
      <c r="E395" s="123"/>
      <c r="F395" s="20"/>
      <c r="G395" s="70"/>
      <c r="H395" s="70"/>
      <c r="I395" s="70"/>
      <c r="J395" s="70"/>
      <c r="K395" s="229"/>
      <c r="L395" s="189" t="str">
        <f>IF(ISBLANK(E395),"",IF(OR(COUNTIF('벼리(게시일기준)'!$L:$AD,E395)&lt;=0,M395&lt;=0),COUNTIF('벼리(게시일기준)'!$L:$AD,E395),IF(M395&gt;0,COUNTIF('벼리(게시일기준)'!$L:$AD,E395)-M395)))</f>
        <v/>
      </c>
      <c r="M395" s="34" t="str">
        <f>IF(ISBLANK(E395),"",COUNTIF('벼리(게시일기준)'!$AK:$AK,E395))</f>
        <v/>
      </c>
      <c r="N395" s="196">
        <f t="shared" si="28"/>
        <v>0</v>
      </c>
      <c r="O395" s="186" t="str">
        <f t="shared" si="29"/>
        <v/>
      </c>
      <c r="P395" s="20"/>
      <c r="Q395" s="5"/>
      <c r="R395" s="5"/>
      <c r="S395" s="34"/>
      <c r="T395" s="32"/>
      <c r="U395" s="5"/>
      <c r="V395" s="6"/>
    </row>
    <row r="396" spans="2:22" ht="18" customHeight="1" x14ac:dyDescent="0.3">
      <c r="B396" s="289" t="str">
        <f t="shared" si="27"/>
        <v/>
      </c>
      <c r="C396" s="288"/>
      <c r="D396" s="140" t="str">
        <f t="shared" si="26"/>
        <v/>
      </c>
      <c r="E396" s="123"/>
      <c r="F396" s="20"/>
      <c r="G396" s="70"/>
      <c r="H396" s="70"/>
      <c r="I396" s="70"/>
      <c r="J396" s="70"/>
      <c r="K396" s="229"/>
      <c r="L396" s="189" t="str">
        <f>IF(ISBLANK(E396),"",IF(OR(COUNTIF('벼리(게시일기준)'!$L:$AD,E396)&lt;=0,M396&lt;=0),COUNTIF('벼리(게시일기준)'!$L:$AD,E396),IF(M396&gt;0,COUNTIF('벼리(게시일기준)'!$L:$AD,E396)-M396)))</f>
        <v/>
      </c>
      <c r="M396" s="34" t="str">
        <f>IF(ISBLANK(E396),"",COUNTIF('벼리(게시일기준)'!$AK:$AK,E396))</f>
        <v/>
      </c>
      <c r="N396" s="196">
        <f t="shared" si="28"/>
        <v>0</v>
      </c>
      <c r="O396" s="186" t="str">
        <f t="shared" si="29"/>
        <v/>
      </c>
      <c r="P396" s="20"/>
      <c r="Q396" s="5"/>
      <c r="R396" s="5"/>
      <c r="S396" s="34"/>
      <c r="T396" s="32"/>
      <c r="U396" s="5"/>
      <c r="V396" s="6"/>
    </row>
    <row r="397" spans="2:22" ht="18" customHeight="1" x14ac:dyDescent="0.3">
      <c r="B397" s="289" t="str">
        <f t="shared" si="27"/>
        <v/>
      </c>
      <c r="C397" s="288"/>
      <c r="D397" s="140" t="str">
        <f t="shared" si="26"/>
        <v/>
      </c>
      <c r="E397" s="123"/>
      <c r="F397" s="20"/>
      <c r="G397" s="70"/>
      <c r="H397" s="70"/>
      <c r="I397" s="70"/>
      <c r="J397" s="70"/>
      <c r="K397" s="229"/>
      <c r="L397" s="189" t="str">
        <f>IF(ISBLANK(E397),"",IF(OR(COUNTIF('벼리(게시일기준)'!$L:$AD,E397)&lt;=0,M397&lt;=0),COUNTIF('벼리(게시일기준)'!$L:$AD,E397),IF(M397&gt;0,COUNTIF('벼리(게시일기준)'!$L:$AD,E397)-M397)))</f>
        <v/>
      </c>
      <c r="M397" s="34" t="str">
        <f>IF(ISBLANK(E397),"",COUNTIF('벼리(게시일기준)'!$AK:$AK,E397))</f>
        <v/>
      </c>
      <c r="N397" s="196">
        <f t="shared" si="28"/>
        <v>0</v>
      </c>
      <c r="O397" s="186" t="str">
        <f t="shared" si="29"/>
        <v/>
      </c>
      <c r="P397" s="20"/>
      <c r="Q397" s="5"/>
      <c r="R397" s="5"/>
      <c r="S397" s="34"/>
      <c r="T397" s="32"/>
      <c r="U397" s="5"/>
      <c r="V397" s="6"/>
    </row>
    <row r="398" spans="2:22" ht="18" customHeight="1" x14ac:dyDescent="0.3">
      <c r="B398" s="289" t="str">
        <f t="shared" si="27"/>
        <v/>
      </c>
      <c r="C398" s="288"/>
      <c r="D398" s="140" t="str">
        <f t="shared" si="26"/>
        <v/>
      </c>
      <c r="E398" s="123"/>
      <c r="F398" s="20"/>
      <c r="G398" s="70"/>
      <c r="H398" s="70"/>
      <c r="I398" s="70"/>
      <c r="J398" s="70"/>
      <c r="K398" s="229"/>
      <c r="L398" s="189" t="str">
        <f>IF(ISBLANK(E398),"",IF(OR(COUNTIF('벼리(게시일기준)'!$L:$AD,E398)&lt;=0,M398&lt;=0),COUNTIF('벼리(게시일기준)'!$L:$AD,E398),IF(M398&gt;0,COUNTIF('벼리(게시일기준)'!$L:$AD,E398)-M398)))</f>
        <v/>
      </c>
      <c r="M398" s="34" t="str">
        <f>IF(ISBLANK(E398),"",COUNTIF('벼리(게시일기준)'!$AK:$AK,E398))</f>
        <v/>
      </c>
      <c r="N398" s="196">
        <f t="shared" si="28"/>
        <v>0</v>
      </c>
      <c r="O398" s="186" t="str">
        <f t="shared" si="29"/>
        <v/>
      </c>
      <c r="P398" s="20"/>
      <c r="Q398" s="5"/>
      <c r="R398" s="5"/>
      <c r="S398" s="34"/>
      <c r="T398" s="32"/>
      <c r="U398" s="5"/>
      <c r="V398" s="6"/>
    </row>
    <row r="399" spans="2:22" ht="18" customHeight="1" x14ac:dyDescent="0.3">
      <c r="B399" s="289" t="str">
        <f t="shared" si="27"/>
        <v/>
      </c>
      <c r="C399" s="288"/>
      <c r="D399" s="140" t="str">
        <f t="shared" ref="D399:D412" si="30">IF(ISBLANK(E399),"",ROW()-4)</f>
        <v/>
      </c>
      <c r="E399" s="123"/>
      <c r="F399" s="20"/>
      <c r="G399" s="70"/>
      <c r="H399" s="70"/>
      <c r="I399" s="70"/>
      <c r="J399" s="70"/>
      <c r="K399" s="229"/>
      <c r="L399" s="189" t="str">
        <f>IF(ISBLANK(E399),"",IF(OR(COUNTIF('벼리(게시일기준)'!$L:$AD,E399)&lt;=0,M399&lt;=0),COUNTIF('벼리(게시일기준)'!$L:$AD,E399),IF(M399&gt;0,COUNTIF('벼리(게시일기준)'!$L:$AD,E399)-M399)))</f>
        <v/>
      </c>
      <c r="M399" s="34" t="str">
        <f>IF(ISBLANK(E399),"",COUNTIF('벼리(게시일기준)'!$AK:$AK,E399))</f>
        <v/>
      </c>
      <c r="N399" s="196">
        <f t="shared" si="28"/>
        <v>0</v>
      </c>
      <c r="O399" s="186" t="str">
        <f t="shared" si="29"/>
        <v/>
      </c>
      <c r="P399" s="20"/>
      <c r="Q399" s="5"/>
      <c r="R399" s="5"/>
      <c r="S399" s="34"/>
      <c r="T399" s="32"/>
      <c r="U399" s="5"/>
      <c r="V399" s="6"/>
    </row>
    <row r="400" spans="2:22" ht="18" customHeight="1" x14ac:dyDescent="0.3">
      <c r="B400" s="289" t="str">
        <f t="shared" si="27"/>
        <v/>
      </c>
      <c r="C400" s="288"/>
      <c r="D400" s="140" t="str">
        <f t="shared" si="30"/>
        <v/>
      </c>
      <c r="E400" s="123"/>
      <c r="F400" s="20"/>
      <c r="G400" s="70"/>
      <c r="H400" s="70"/>
      <c r="I400" s="70"/>
      <c r="J400" s="70"/>
      <c r="K400" s="229"/>
      <c r="L400" s="189" t="str">
        <f>IF(ISBLANK(E400),"",IF(OR(COUNTIF('벼리(게시일기준)'!$L:$AD,E400)&lt;=0,M400&lt;=0),COUNTIF('벼리(게시일기준)'!$L:$AD,E400),IF(M400&gt;0,COUNTIF('벼리(게시일기준)'!$L:$AD,E400)-M400)))</f>
        <v/>
      </c>
      <c r="M400" s="34" t="str">
        <f>IF(ISBLANK(E400),"",COUNTIF('벼리(게시일기준)'!$AK:$AK,E400))</f>
        <v/>
      </c>
      <c r="N400" s="196">
        <f t="shared" si="28"/>
        <v>0</v>
      </c>
      <c r="O400" s="186" t="str">
        <f t="shared" si="29"/>
        <v/>
      </c>
      <c r="P400" s="20"/>
      <c r="Q400" s="5"/>
      <c r="R400" s="5"/>
      <c r="S400" s="34"/>
      <c r="T400" s="32"/>
      <c r="U400" s="5"/>
      <c r="V400" s="6"/>
    </row>
    <row r="401" spans="2:22" ht="18" customHeight="1" x14ac:dyDescent="0.3">
      <c r="B401" s="289" t="str">
        <f t="shared" si="27"/>
        <v/>
      </c>
      <c r="C401" s="288"/>
      <c r="D401" s="140" t="str">
        <f t="shared" si="30"/>
        <v/>
      </c>
      <c r="E401" s="123"/>
      <c r="F401" s="20"/>
      <c r="G401" s="70"/>
      <c r="H401" s="70"/>
      <c r="I401" s="70"/>
      <c r="J401" s="70"/>
      <c r="K401" s="229"/>
      <c r="L401" s="189" t="str">
        <f>IF(ISBLANK(E401),"",IF(OR(COUNTIF('벼리(게시일기준)'!$L:$AD,E401)&lt;=0,M401&lt;=0),COUNTIF('벼리(게시일기준)'!$L:$AD,E401),IF(M401&gt;0,COUNTIF('벼리(게시일기준)'!$L:$AD,E401)-M401)))</f>
        <v/>
      </c>
      <c r="M401" s="34" t="str">
        <f>IF(ISBLANK(E401),"",COUNTIF('벼리(게시일기준)'!$AK:$AK,E401))</f>
        <v/>
      </c>
      <c r="N401" s="196">
        <f t="shared" si="28"/>
        <v>0</v>
      </c>
      <c r="O401" s="186" t="str">
        <f t="shared" si="29"/>
        <v/>
      </c>
      <c r="P401" s="20"/>
      <c r="Q401" s="5"/>
      <c r="R401" s="5"/>
      <c r="S401" s="34"/>
      <c r="T401" s="32"/>
      <c r="U401" s="5"/>
      <c r="V401" s="6"/>
    </row>
    <row r="402" spans="2:22" ht="18" customHeight="1" x14ac:dyDescent="0.3">
      <c r="B402" s="289" t="str">
        <f t="shared" si="27"/>
        <v/>
      </c>
      <c r="C402" s="288"/>
      <c r="D402" s="140" t="str">
        <f t="shared" si="30"/>
        <v/>
      </c>
      <c r="E402" s="123"/>
      <c r="F402" s="20"/>
      <c r="G402" s="70"/>
      <c r="H402" s="70"/>
      <c r="I402" s="70"/>
      <c r="J402" s="70"/>
      <c r="K402" s="229"/>
      <c r="L402" s="189" t="str">
        <f>IF(ISBLANK(E402),"",IF(OR(COUNTIF('벼리(게시일기준)'!$L:$AD,E402)&lt;=0,M402&lt;=0),COUNTIF('벼리(게시일기준)'!$L:$AD,E402),IF(M402&gt;0,COUNTIF('벼리(게시일기준)'!$L:$AD,E402)-M402)))</f>
        <v/>
      </c>
      <c r="M402" s="34" t="str">
        <f>IF(ISBLANK(E402),"",COUNTIF('벼리(게시일기준)'!$AK:$AK,E402))</f>
        <v/>
      </c>
      <c r="N402" s="196">
        <f t="shared" si="28"/>
        <v>0</v>
      </c>
      <c r="O402" s="186" t="str">
        <f t="shared" si="29"/>
        <v/>
      </c>
      <c r="P402" s="20"/>
      <c r="Q402" s="5"/>
      <c r="R402" s="5"/>
      <c r="S402" s="34"/>
      <c r="T402" s="32"/>
      <c r="U402" s="5"/>
      <c r="V402" s="6"/>
    </row>
    <row r="403" spans="2:22" ht="18" customHeight="1" x14ac:dyDescent="0.3">
      <c r="B403" s="289" t="str">
        <f t="shared" si="27"/>
        <v/>
      </c>
      <c r="C403" s="288"/>
      <c r="D403" s="140" t="str">
        <f t="shared" si="30"/>
        <v/>
      </c>
      <c r="E403" s="123"/>
      <c r="F403" s="20"/>
      <c r="G403" s="70"/>
      <c r="H403" s="70"/>
      <c r="I403" s="70"/>
      <c r="J403" s="70"/>
      <c r="K403" s="229"/>
      <c r="L403" s="189" t="str">
        <f>IF(ISBLANK(E403),"",IF(OR(COUNTIF('벼리(게시일기준)'!$L:$AD,E403)&lt;=0,M403&lt;=0),COUNTIF('벼리(게시일기준)'!$L:$AD,E403),IF(M403&gt;0,COUNTIF('벼리(게시일기준)'!$L:$AD,E403)-M403)))</f>
        <v/>
      </c>
      <c r="M403" s="34" t="str">
        <f>IF(ISBLANK(E403),"",COUNTIF('벼리(게시일기준)'!$AK:$AK,E403))</f>
        <v/>
      </c>
      <c r="N403" s="196">
        <f t="shared" si="28"/>
        <v>0</v>
      </c>
      <c r="O403" s="186" t="str">
        <f t="shared" si="29"/>
        <v/>
      </c>
      <c r="P403" s="20"/>
      <c r="Q403" s="5"/>
      <c r="R403" s="5"/>
      <c r="S403" s="34"/>
      <c r="T403" s="32"/>
      <c r="U403" s="5"/>
      <c r="V403" s="6"/>
    </row>
    <row r="404" spans="2:22" ht="18" customHeight="1" x14ac:dyDescent="0.3">
      <c r="B404" s="289" t="str">
        <f t="shared" si="27"/>
        <v/>
      </c>
      <c r="C404" s="288"/>
      <c r="D404" s="140" t="str">
        <f t="shared" si="30"/>
        <v/>
      </c>
      <c r="E404" s="123"/>
      <c r="F404" s="20"/>
      <c r="G404" s="70"/>
      <c r="H404" s="70"/>
      <c r="I404" s="70"/>
      <c r="J404" s="70"/>
      <c r="K404" s="229"/>
      <c r="L404" s="189" t="str">
        <f>IF(ISBLANK(E404),"",IF(OR(COUNTIF('벼리(게시일기준)'!$L:$AD,E404)&lt;=0,M404&lt;=0),COUNTIF('벼리(게시일기준)'!$L:$AD,E404),IF(M404&gt;0,COUNTIF('벼리(게시일기준)'!$L:$AD,E404)-M404)))</f>
        <v/>
      </c>
      <c r="M404" s="34" t="str">
        <f>IF(ISBLANK(E404),"",COUNTIF('벼리(게시일기준)'!$AK:$AK,E404))</f>
        <v/>
      </c>
      <c r="N404" s="196">
        <f t="shared" si="28"/>
        <v>0</v>
      </c>
      <c r="O404" s="186" t="str">
        <f t="shared" si="29"/>
        <v/>
      </c>
      <c r="P404" s="20"/>
      <c r="Q404" s="5"/>
      <c r="R404" s="5"/>
      <c r="S404" s="34"/>
      <c r="T404" s="32"/>
      <c r="U404" s="5"/>
      <c r="V404" s="6"/>
    </row>
    <row r="405" spans="2:22" ht="18" customHeight="1" x14ac:dyDescent="0.3">
      <c r="B405" s="289" t="str">
        <f t="shared" si="27"/>
        <v/>
      </c>
      <c r="C405" s="288"/>
      <c r="D405" s="140" t="str">
        <f t="shared" si="30"/>
        <v/>
      </c>
      <c r="E405" s="123"/>
      <c r="F405" s="20"/>
      <c r="G405" s="70"/>
      <c r="H405" s="70"/>
      <c r="I405" s="70"/>
      <c r="J405" s="70"/>
      <c r="K405" s="229"/>
      <c r="L405" s="189" t="str">
        <f>IF(ISBLANK(E405),"",IF(OR(COUNTIF('벼리(게시일기준)'!$L:$AD,E405)&lt;=0,M405&lt;=0),COUNTIF('벼리(게시일기준)'!$L:$AD,E405),IF(M405&gt;0,COUNTIF('벼리(게시일기준)'!$L:$AD,E405)-M405)))</f>
        <v/>
      </c>
      <c r="M405" s="34" t="str">
        <f>IF(ISBLANK(E405),"",COUNTIF('벼리(게시일기준)'!$AK:$AK,E405))</f>
        <v/>
      </c>
      <c r="N405" s="196">
        <f t="shared" si="28"/>
        <v>0</v>
      </c>
      <c r="O405" s="186" t="str">
        <f t="shared" si="29"/>
        <v/>
      </c>
      <c r="P405" s="20"/>
      <c r="Q405" s="5"/>
      <c r="R405" s="5"/>
      <c r="S405" s="34"/>
      <c r="T405" s="32"/>
      <c r="U405" s="5"/>
      <c r="V405" s="6"/>
    </row>
    <row r="406" spans="2:22" ht="18" customHeight="1" x14ac:dyDescent="0.3">
      <c r="B406" s="289" t="str">
        <f t="shared" si="27"/>
        <v/>
      </c>
      <c r="C406" s="288"/>
      <c r="D406" s="140" t="str">
        <f t="shared" si="30"/>
        <v/>
      </c>
      <c r="E406" s="123"/>
      <c r="F406" s="20"/>
      <c r="G406" s="70"/>
      <c r="H406" s="70"/>
      <c r="I406" s="70"/>
      <c r="J406" s="70"/>
      <c r="K406" s="229"/>
      <c r="L406" s="189" t="str">
        <f>IF(ISBLANK(E406),"",IF(OR(COUNTIF('벼리(게시일기준)'!$L:$AD,E406)&lt;=0,M406&lt;=0),COUNTIF('벼리(게시일기준)'!$L:$AD,E406),IF(M406&gt;0,COUNTIF('벼리(게시일기준)'!$L:$AD,E406)-M406)))</f>
        <v/>
      </c>
      <c r="M406" s="34" t="str">
        <f>IF(ISBLANK(E406),"",COUNTIF('벼리(게시일기준)'!$AK:$AK,E406))</f>
        <v/>
      </c>
      <c r="N406" s="196">
        <f t="shared" si="28"/>
        <v>0</v>
      </c>
      <c r="O406" s="186" t="str">
        <f t="shared" si="29"/>
        <v/>
      </c>
      <c r="P406" s="20"/>
      <c r="Q406" s="5"/>
      <c r="R406" s="5"/>
      <c r="S406" s="34"/>
      <c r="T406" s="32"/>
      <c r="U406" s="5"/>
      <c r="V406" s="6"/>
    </row>
    <row r="407" spans="2:22" ht="18" customHeight="1" x14ac:dyDescent="0.3">
      <c r="B407" s="289" t="str">
        <f t="shared" si="27"/>
        <v/>
      </c>
      <c r="C407" s="288"/>
      <c r="D407" s="140" t="str">
        <f t="shared" si="30"/>
        <v/>
      </c>
      <c r="E407" s="123"/>
      <c r="F407" s="20"/>
      <c r="G407" s="70"/>
      <c r="H407" s="70"/>
      <c r="I407" s="70"/>
      <c r="J407" s="70"/>
      <c r="K407" s="229"/>
      <c r="L407" s="189" t="str">
        <f>IF(ISBLANK(E407),"",IF(OR(COUNTIF('벼리(게시일기준)'!$L:$AD,E407)&lt;=0,M407&lt;=0),COUNTIF('벼리(게시일기준)'!$L:$AD,E407),IF(M407&gt;0,COUNTIF('벼리(게시일기준)'!$L:$AD,E407)-M407)))</f>
        <v/>
      </c>
      <c r="M407" s="34" t="str">
        <f>IF(ISBLANK(E407),"",COUNTIF('벼리(게시일기준)'!$AK:$AK,E407))</f>
        <v/>
      </c>
      <c r="N407" s="196">
        <f t="shared" si="28"/>
        <v>0</v>
      </c>
      <c r="O407" s="186" t="str">
        <f t="shared" si="29"/>
        <v/>
      </c>
      <c r="P407" s="20"/>
      <c r="Q407" s="5"/>
      <c r="R407" s="5"/>
      <c r="S407" s="34"/>
      <c r="T407" s="32"/>
      <c r="U407" s="5"/>
      <c r="V407" s="6"/>
    </row>
    <row r="408" spans="2:22" ht="18" customHeight="1" x14ac:dyDescent="0.3">
      <c r="B408" s="289" t="str">
        <f t="shared" si="27"/>
        <v/>
      </c>
      <c r="C408" s="288"/>
      <c r="D408" s="140" t="str">
        <f t="shared" si="30"/>
        <v/>
      </c>
      <c r="E408" s="123"/>
      <c r="F408" s="20"/>
      <c r="G408" s="70"/>
      <c r="H408" s="70"/>
      <c r="I408" s="70"/>
      <c r="J408" s="70"/>
      <c r="K408" s="229"/>
      <c r="L408" s="189" t="str">
        <f>IF(ISBLANK(E408),"",IF(OR(COUNTIF('벼리(게시일기준)'!$L:$AD,E408)&lt;=0,M408&lt;=0),COUNTIF('벼리(게시일기준)'!$L:$AD,E408),IF(M408&gt;0,COUNTIF('벼리(게시일기준)'!$L:$AD,E408)-M408)))</f>
        <v/>
      </c>
      <c r="M408" s="34" t="str">
        <f>IF(ISBLANK(E408),"",COUNTIF('벼리(게시일기준)'!$AK:$AK,E408))</f>
        <v/>
      </c>
      <c r="N408" s="196">
        <f t="shared" si="28"/>
        <v>0</v>
      </c>
      <c r="O408" s="186" t="str">
        <f t="shared" si="29"/>
        <v/>
      </c>
      <c r="P408" s="20"/>
      <c r="Q408" s="5"/>
      <c r="R408" s="5"/>
      <c r="S408" s="34"/>
      <c r="T408" s="32"/>
      <c r="U408" s="5"/>
      <c r="V408" s="6"/>
    </row>
    <row r="409" spans="2:22" ht="18" customHeight="1" x14ac:dyDescent="0.3">
      <c r="B409" s="289" t="str">
        <f t="shared" si="27"/>
        <v/>
      </c>
      <c r="C409" s="288"/>
      <c r="D409" s="140" t="str">
        <f t="shared" si="30"/>
        <v/>
      </c>
      <c r="E409" s="123"/>
      <c r="F409" s="20"/>
      <c r="G409" s="70"/>
      <c r="H409" s="70"/>
      <c r="I409" s="70"/>
      <c r="J409" s="70"/>
      <c r="K409" s="229"/>
      <c r="L409" s="189" t="str">
        <f>IF(ISBLANK(E409),"",IF(OR(COUNTIF('벼리(게시일기준)'!$L:$AD,E409)&lt;=0,M409&lt;=0),COUNTIF('벼리(게시일기준)'!$L:$AD,E409),IF(M409&gt;0,COUNTIF('벼리(게시일기준)'!$L:$AD,E409)-M409)))</f>
        <v/>
      </c>
      <c r="M409" s="34" t="str">
        <f>IF(ISBLANK(E409),"",COUNTIF('벼리(게시일기준)'!$AK:$AK,E409))</f>
        <v/>
      </c>
      <c r="N409" s="196">
        <f t="shared" si="28"/>
        <v>0</v>
      </c>
      <c r="O409" s="186" t="str">
        <f t="shared" si="29"/>
        <v/>
      </c>
      <c r="P409" s="20"/>
      <c r="Q409" s="5"/>
      <c r="R409" s="5"/>
      <c r="S409" s="34"/>
      <c r="T409" s="32"/>
      <c r="U409" s="5"/>
      <c r="V409" s="6"/>
    </row>
    <row r="410" spans="2:22" ht="18" customHeight="1" x14ac:dyDescent="0.3">
      <c r="B410" s="289" t="str">
        <f t="shared" si="27"/>
        <v/>
      </c>
      <c r="C410" s="288"/>
      <c r="D410" s="140" t="str">
        <f t="shared" si="30"/>
        <v/>
      </c>
      <c r="E410" s="123"/>
      <c r="F410" s="20"/>
      <c r="G410" s="70"/>
      <c r="H410" s="70"/>
      <c r="I410" s="70"/>
      <c r="J410" s="70"/>
      <c r="K410" s="229"/>
      <c r="L410" s="189" t="str">
        <f>IF(ISBLANK(E410),"",IF(OR(COUNTIF('벼리(게시일기준)'!$L:$AD,E410)&lt;=0,M410&lt;=0),COUNTIF('벼리(게시일기준)'!$L:$AD,E410),IF(M410&gt;0,COUNTIF('벼리(게시일기준)'!$L:$AD,E410)-M410)))</f>
        <v/>
      </c>
      <c r="M410" s="34" t="str">
        <f>IF(ISBLANK(E410),"",COUNTIF('벼리(게시일기준)'!$AK:$AK,E410))</f>
        <v/>
      </c>
      <c r="N410" s="196">
        <f t="shared" si="28"/>
        <v>0</v>
      </c>
      <c r="O410" s="186" t="str">
        <f t="shared" si="29"/>
        <v/>
      </c>
      <c r="P410" s="20"/>
      <c r="Q410" s="5"/>
      <c r="R410" s="5"/>
      <c r="S410" s="34"/>
      <c r="T410" s="32"/>
      <c r="U410" s="5"/>
      <c r="V410" s="6"/>
    </row>
    <row r="411" spans="2:22" ht="18" customHeight="1" x14ac:dyDescent="0.3">
      <c r="B411" s="289" t="str">
        <f t="shared" si="27"/>
        <v/>
      </c>
      <c r="C411" s="288"/>
      <c r="D411" s="140" t="str">
        <f t="shared" si="30"/>
        <v/>
      </c>
      <c r="E411" s="123"/>
      <c r="F411" s="20"/>
      <c r="G411" s="70"/>
      <c r="H411" s="70"/>
      <c r="I411" s="70"/>
      <c r="J411" s="70"/>
      <c r="K411" s="229"/>
      <c r="L411" s="189" t="str">
        <f>IF(ISBLANK(E411),"",IF(OR(COUNTIF('벼리(게시일기준)'!$L:$AD,E411)&lt;=0,M411&lt;=0),COUNTIF('벼리(게시일기준)'!$L:$AD,E411),IF(M411&gt;0,COUNTIF('벼리(게시일기준)'!$L:$AD,E411)-M411)))</f>
        <v/>
      </c>
      <c r="M411" s="34" t="str">
        <f>IF(ISBLANK(E411),"",COUNTIF('벼리(게시일기준)'!$AK:$AK,E411))</f>
        <v/>
      </c>
      <c r="N411" s="196">
        <f t="shared" si="28"/>
        <v>0</v>
      </c>
      <c r="O411" s="186" t="str">
        <f t="shared" si="29"/>
        <v/>
      </c>
      <c r="P411" s="20"/>
      <c r="Q411" s="5"/>
      <c r="R411" s="5"/>
      <c r="S411" s="34"/>
      <c r="T411" s="32"/>
      <c r="U411" s="5"/>
      <c r="V411" s="6"/>
    </row>
    <row r="412" spans="2:22" ht="18" customHeight="1" x14ac:dyDescent="0.3">
      <c r="B412" s="289" t="str">
        <f t="shared" si="27"/>
        <v/>
      </c>
      <c r="C412" s="288"/>
      <c r="D412" s="140" t="str">
        <f t="shared" si="30"/>
        <v/>
      </c>
      <c r="E412" s="123"/>
      <c r="F412" s="20"/>
      <c r="G412" s="70"/>
      <c r="H412" s="70"/>
      <c r="I412" s="70"/>
      <c r="J412" s="70"/>
      <c r="K412" s="229"/>
      <c r="L412" s="189" t="str">
        <f>IF(ISBLANK(E412),"",IF(OR(COUNTIF('벼리(게시일기준)'!$L:$AD,E412)&lt;=0,M412&lt;=0),COUNTIF('벼리(게시일기준)'!$L:$AD,E412),IF(M412&gt;0,COUNTIF('벼리(게시일기준)'!$L:$AD,E412)-M412)))</f>
        <v/>
      </c>
      <c r="M412" s="34" t="str">
        <f>IF(ISBLANK(E412),"",COUNTIF('벼리(게시일기준)'!$AK:$AK,E412))</f>
        <v/>
      </c>
      <c r="N412" s="196">
        <f t="shared" si="28"/>
        <v>0</v>
      </c>
      <c r="O412" s="186" t="str">
        <f t="shared" si="29"/>
        <v/>
      </c>
      <c r="P412" s="20"/>
      <c r="Q412" s="5"/>
      <c r="R412" s="5"/>
      <c r="S412" s="34"/>
      <c r="T412" s="32"/>
      <c r="U412" s="5"/>
      <c r="V412" s="6"/>
    </row>
    <row r="413" spans="2:22" ht="18" customHeight="1" x14ac:dyDescent="0.3">
      <c r="B413" s="289" t="str">
        <f t="shared" si="27"/>
        <v/>
      </c>
      <c r="C413" s="288"/>
      <c r="D413" s="140" t="str">
        <f t="shared" ref="D413:D427" si="31">IF(ISBLANK(E413),"",ROW()-4)</f>
        <v/>
      </c>
      <c r="E413" s="123"/>
      <c r="F413" s="20"/>
      <c r="G413" s="70"/>
      <c r="H413" s="70"/>
      <c r="I413" s="70"/>
      <c r="J413" s="70"/>
      <c r="K413" s="229"/>
      <c r="L413" s="189" t="str">
        <f>IF(ISBLANK(E413),"",IF(OR(COUNTIF('벼리(게시일기준)'!$L:$AD,E413)&lt;=0,M413&lt;=0),COUNTIF('벼리(게시일기준)'!$L:$AD,E413),IF(M413&gt;0,COUNTIF('벼리(게시일기준)'!$L:$AD,E413)-M413)))</f>
        <v/>
      </c>
      <c r="M413" s="34" t="str">
        <f>IF(ISBLANK(E413),"",COUNTIF('벼리(게시일기준)'!$AK:$AK,E413))</f>
        <v/>
      </c>
      <c r="N413" s="196">
        <f t="shared" si="28"/>
        <v>0</v>
      </c>
      <c r="O413" s="186" t="str">
        <f t="shared" si="29"/>
        <v/>
      </c>
      <c r="P413" s="20"/>
      <c r="Q413" s="5"/>
      <c r="R413" s="5"/>
      <c r="S413" s="34"/>
      <c r="T413" s="32"/>
      <c r="U413" s="5"/>
      <c r="V413" s="6"/>
    </row>
    <row r="414" spans="2:22" ht="18" customHeight="1" x14ac:dyDescent="0.3">
      <c r="B414" s="289" t="str">
        <f t="shared" si="27"/>
        <v/>
      </c>
      <c r="C414" s="288"/>
      <c r="D414" s="140" t="str">
        <f t="shared" si="31"/>
        <v/>
      </c>
      <c r="E414" s="123"/>
      <c r="F414" s="20"/>
      <c r="G414" s="70"/>
      <c r="H414" s="70"/>
      <c r="I414" s="70"/>
      <c r="J414" s="70"/>
      <c r="K414" s="229"/>
      <c r="L414" s="189" t="str">
        <f>IF(ISBLANK(E414),"",IF(OR(COUNTIF('벼리(게시일기준)'!$L:$AD,E414)&lt;=0,M414&lt;=0),COUNTIF('벼리(게시일기준)'!$L:$AD,E414),IF(M414&gt;0,COUNTIF('벼리(게시일기준)'!$L:$AD,E414)-M414)))</f>
        <v/>
      </c>
      <c r="M414" s="34" t="str">
        <f>IF(ISBLANK(E414),"",COUNTIF('벼리(게시일기준)'!$AK:$AK,E414))</f>
        <v/>
      </c>
      <c r="N414" s="196">
        <f t="shared" si="28"/>
        <v>0</v>
      </c>
      <c r="O414" s="186" t="str">
        <f t="shared" si="29"/>
        <v/>
      </c>
      <c r="P414" s="20"/>
      <c r="Q414" s="5"/>
      <c r="R414" s="5"/>
      <c r="S414" s="34"/>
      <c r="T414" s="32"/>
      <c r="U414" s="5"/>
      <c r="V414" s="6"/>
    </row>
    <row r="415" spans="2:22" ht="18" customHeight="1" x14ac:dyDescent="0.3">
      <c r="B415" s="289" t="str">
        <f t="shared" si="27"/>
        <v/>
      </c>
      <c r="C415" s="288"/>
      <c r="D415" s="140" t="str">
        <f t="shared" si="31"/>
        <v/>
      </c>
      <c r="E415" s="123"/>
      <c r="F415" s="20"/>
      <c r="G415" s="70"/>
      <c r="H415" s="70"/>
      <c r="I415" s="70"/>
      <c r="J415" s="70"/>
      <c r="K415" s="229"/>
      <c r="L415" s="189" t="str">
        <f>IF(ISBLANK(E415),"",IF(OR(COUNTIF('벼리(게시일기준)'!$L:$AD,E415)&lt;=0,M415&lt;=0),COUNTIF('벼리(게시일기준)'!$L:$AD,E415),IF(M415&gt;0,COUNTIF('벼리(게시일기준)'!$L:$AD,E415)-M415)))</f>
        <v/>
      </c>
      <c r="M415" s="34" t="str">
        <f>IF(ISBLANK(E415),"",COUNTIF('벼리(게시일기준)'!$AK:$AK,E415))</f>
        <v/>
      </c>
      <c r="N415" s="196">
        <f t="shared" si="28"/>
        <v>0</v>
      </c>
      <c r="O415" s="186" t="str">
        <f t="shared" si="29"/>
        <v/>
      </c>
      <c r="P415" s="20"/>
      <c r="Q415" s="5"/>
      <c r="R415" s="5"/>
      <c r="S415" s="34"/>
      <c r="T415" s="32"/>
      <c r="U415" s="5"/>
      <c r="V415" s="6"/>
    </row>
    <row r="416" spans="2:22" ht="18" customHeight="1" x14ac:dyDescent="0.3">
      <c r="B416" s="289" t="str">
        <f t="shared" si="27"/>
        <v/>
      </c>
      <c r="C416" s="288"/>
      <c r="D416" s="140" t="str">
        <f t="shared" si="31"/>
        <v/>
      </c>
      <c r="E416" s="123"/>
      <c r="F416" s="20"/>
      <c r="G416" s="70"/>
      <c r="H416" s="70"/>
      <c r="I416" s="70"/>
      <c r="J416" s="70"/>
      <c r="K416" s="229"/>
      <c r="L416" s="189" t="str">
        <f>IF(ISBLANK(E416),"",IF(OR(COUNTIF('벼리(게시일기준)'!$L:$AD,E416)&lt;=0,M416&lt;=0),COUNTIF('벼리(게시일기준)'!$L:$AD,E416),IF(M416&gt;0,COUNTIF('벼리(게시일기준)'!$L:$AD,E416)-M416)))</f>
        <v/>
      </c>
      <c r="M416" s="34" t="str">
        <f>IF(ISBLANK(E416),"",COUNTIF('벼리(게시일기준)'!$AK:$AK,E416))</f>
        <v/>
      </c>
      <c r="N416" s="196">
        <f t="shared" si="28"/>
        <v>0</v>
      </c>
      <c r="O416" s="186" t="str">
        <f t="shared" si="29"/>
        <v/>
      </c>
      <c r="P416" s="20"/>
      <c r="Q416" s="5"/>
      <c r="R416" s="5"/>
      <c r="S416" s="34"/>
      <c r="T416" s="32"/>
      <c r="U416" s="5"/>
      <c r="V416" s="6"/>
    </row>
    <row r="417" spans="2:22" ht="18" customHeight="1" x14ac:dyDescent="0.3">
      <c r="B417" s="289" t="str">
        <f t="shared" si="27"/>
        <v/>
      </c>
      <c r="C417" s="288"/>
      <c r="D417" s="140" t="str">
        <f t="shared" si="31"/>
        <v/>
      </c>
      <c r="E417" s="123"/>
      <c r="F417" s="20"/>
      <c r="G417" s="70"/>
      <c r="H417" s="70"/>
      <c r="I417" s="70"/>
      <c r="J417" s="70"/>
      <c r="K417" s="229"/>
      <c r="L417" s="189" t="str">
        <f>IF(ISBLANK(E417),"",IF(OR(COUNTIF('벼리(게시일기준)'!$L:$AD,E417)&lt;=0,M417&lt;=0),COUNTIF('벼리(게시일기준)'!$L:$AD,E417),IF(M417&gt;0,COUNTIF('벼리(게시일기준)'!$L:$AD,E417)-M417)))</f>
        <v/>
      </c>
      <c r="M417" s="34" t="str">
        <f>IF(ISBLANK(E417),"",COUNTIF('벼리(게시일기준)'!$AK:$AK,E417))</f>
        <v/>
      </c>
      <c r="N417" s="196">
        <f t="shared" si="28"/>
        <v>0</v>
      </c>
      <c r="O417" s="186" t="str">
        <f t="shared" si="29"/>
        <v/>
      </c>
      <c r="P417" s="20"/>
      <c r="Q417" s="5"/>
      <c r="R417" s="5"/>
      <c r="S417" s="34"/>
      <c r="T417" s="32"/>
      <c r="U417" s="5"/>
      <c r="V417" s="6"/>
    </row>
    <row r="418" spans="2:22" ht="18" customHeight="1" x14ac:dyDescent="0.3">
      <c r="B418" s="289" t="str">
        <f t="shared" si="27"/>
        <v/>
      </c>
      <c r="C418" s="288"/>
      <c r="D418" s="140" t="str">
        <f t="shared" si="31"/>
        <v/>
      </c>
      <c r="E418" s="123"/>
      <c r="F418" s="20"/>
      <c r="G418" s="70"/>
      <c r="H418" s="70"/>
      <c r="I418" s="70"/>
      <c r="J418" s="70"/>
      <c r="K418" s="229"/>
      <c r="L418" s="189" t="str">
        <f>IF(ISBLANK(E418),"",IF(OR(COUNTIF('벼리(게시일기준)'!$L:$AD,E418)&lt;=0,M418&lt;=0),COUNTIF('벼리(게시일기준)'!$L:$AD,E418),IF(M418&gt;0,COUNTIF('벼리(게시일기준)'!$L:$AD,E418)-M418)))</f>
        <v/>
      </c>
      <c r="M418" s="34" t="str">
        <f>IF(ISBLANK(E418),"",COUNTIF('벼리(게시일기준)'!$AK:$AK,E418))</f>
        <v/>
      </c>
      <c r="N418" s="196">
        <f t="shared" si="28"/>
        <v>0</v>
      </c>
      <c r="O418" s="186" t="str">
        <f t="shared" si="29"/>
        <v/>
      </c>
      <c r="P418" s="20"/>
      <c r="Q418" s="5"/>
      <c r="R418" s="5"/>
      <c r="S418" s="34"/>
      <c r="T418" s="32"/>
      <c r="U418" s="5"/>
      <c r="V418" s="6"/>
    </row>
    <row r="419" spans="2:22" ht="18" customHeight="1" x14ac:dyDescent="0.3">
      <c r="B419" s="289" t="str">
        <f t="shared" si="27"/>
        <v/>
      </c>
      <c r="C419" s="288"/>
      <c r="D419" s="140" t="str">
        <f t="shared" si="31"/>
        <v/>
      </c>
      <c r="E419" s="123"/>
      <c r="F419" s="20"/>
      <c r="G419" s="70"/>
      <c r="H419" s="70"/>
      <c r="I419" s="70"/>
      <c r="J419" s="70"/>
      <c r="K419" s="229"/>
      <c r="L419" s="189" t="str">
        <f>IF(ISBLANK(E419),"",IF(OR(COUNTIF('벼리(게시일기준)'!$L:$AD,E419)&lt;=0,M419&lt;=0),COUNTIF('벼리(게시일기준)'!$L:$AD,E419),IF(M419&gt;0,COUNTIF('벼리(게시일기준)'!$L:$AD,E419)-M419)))</f>
        <v/>
      </c>
      <c r="M419" s="34" t="str">
        <f>IF(ISBLANK(E419),"",COUNTIF('벼리(게시일기준)'!$AK:$AK,E419))</f>
        <v/>
      </c>
      <c r="N419" s="196">
        <f t="shared" si="28"/>
        <v>0</v>
      </c>
      <c r="O419" s="186" t="str">
        <f t="shared" si="29"/>
        <v/>
      </c>
      <c r="P419" s="20"/>
      <c r="Q419" s="5"/>
      <c r="R419" s="5"/>
      <c r="S419" s="34"/>
      <c r="T419" s="32"/>
      <c r="U419" s="5"/>
      <c r="V419" s="6"/>
    </row>
    <row r="420" spans="2:22" ht="18" customHeight="1" x14ac:dyDescent="0.3">
      <c r="B420" s="289" t="str">
        <f t="shared" si="27"/>
        <v/>
      </c>
      <c r="C420" s="288"/>
      <c r="D420" s="140" t="str">
        <f t="shared" si="31"/>
        <v/>
      </c>
      <c r="E420" s="123"/>
      <c r="F420" s="20"/>
      <c r="G420" s="70"/>
      <c r="H420" s="70"/>
      <c r="I420" s="70"/>
      <c r="J420" s="70"/>
      <c r="K420" s="229"/>
      <c r="L420" s="189" t="str">
        <f>IF(ISBLANK(E420),"",IF(OR(COUNTIF('벼리(게시일기준)'!$L:$AD,E420)&lt;=0,M420&lt;=0),COUNTIF('벼리(게시일기준)'!$L:$AD,E420),IF(M420&gt;0,COUNTIF('벼리(게시일기준)'!$L:$AD,E420)-M420)))</f>
        <v/>
      </c>
      <c r="M420" s="34" t="str">
        <f>IF(ISBLANK(E420),"",COUNTIF('벼리(게시일기준)'!$AK:$AK,E420))</f>
        <v/>
      </c>
      <c r="N420" s="196">
        <f t="shared" si="28"/>
        <v>0</v>
      </c>
      <c r="O420" s="186" t="str">
        <f t="shared" si="29"/>
        <v/>
      </c>
      <c r="P420" s="20"/>
      <c r="Q420" s="5"/>
      <c r="R420" s="5"/>
      <c r="S420" s="34"/>
      <c r="T420" s="32"/>
      <c r="U420" s="5"/>
      <c r="V420" s="6"/>
    </row>
    <row r="421" spans="2:22" ht="18" customHeight="1" x14ac:dyDescent="0.3">
      <c r="B421" s="289" t="str">
        <f t="shared" si="27"/>
        <v/>
      </c>
      <c r="C421" s="288"/>
      <c r="D421" s="140" t="str">
        <f t="shared" si="31"/>
        <v/>
      </c>
      <c r="E421" s="123"/>
      <c r="F421" s="20"/>
      <c r="G421" s="70"/>
      <c r="H421" s="70"/>
      <c r="I421" s="70"/>
      <c r="J421" s="70"/>
      <c r="K421" s="229"/>
      <c r="L421" s="189" t="str">
        <f>IF(ISBLANK(E421),"",IF(OR(COUNTIF('벼리(게시일기준)'!$L:$AD,E421)&lt;=0,M421&lt;=0),COUNTIF('벼리(게시일기준)'!$L:$AD,E421),IF(M421&gt;0,COUNTIF('벼리(게시일기준)'!$L:$AD,E421)-M421)))</f>
        <v/>
      </c>
      <c r="M421" s="34" t="str">
        <f>IF(ISBLANK(E421),"",COUNTIF('벼리(게시일기준)'!$AK:$AK,E421))</f>
        <v/>
      </c>
      <c r="N421" s="196">
        <f t="shared" si="28"/>
        <v>0</v>
      </c>
      <c r="O421" s="186" t="str">
        <f t="shared" si="29"/>
        <v/>
      </c>
      <c r="P421" s="20"/>
      <c r="Q421" s="5"/>
      <c r="R421" s="5"/>
      <c r="S421" s="34"/>
      <c r="T421" s="32"/>
      <c r="U421" s="5"/>
      <c r="V421" s="6"/>
    </row>
    <row r="422" spans="2:22" ht="18" customHeight="1" x14ac:dyDescent="0.3">
      <c r="B422" s="289" t="str">
        <f t="shared" si="27"/>
        <v/>
      </c>
      <c r="C422" s="288"/>
      <c r="D422" s="140" t="str">
        <f t="shared" si="31"/>
        <v/>
      </c>
      <c r="E422" s="123"/>
      <c r="F422" s="20"/>
      <c r="G422" s="70"/>
      <c r="H422" s="70"/>
      <c r="I422" s="70"/>
      <c r="J422" s="70"/>
      <c r="K422" s="229"/>
      <c r="L422" s="189" t="str">
        <f>IF(ISBLANK(E422),"",IF(OR(COUNTIF('벼리(게시일기준)'!$L:$AD,E422)&lt;=0,M422&lt;=0),COUNTIF('벼리(게시일기준)'!$L:$AD,E422),IF(M422&gt;0,COUNTIF('벼리(게시일기준)'!$L:$AD,E422)-M422)))</f>
        <v/>
      </c>
      <c r="M422" s="34" t="str">
        <f>IF(ISBLANK(E422),"",COUNTIF('벼리(게시일기준)'!$AK:$AK,E422))</f>
        <v/>
      </c>
      <c r="N422" s="196">
        <f t="shared" si="28"/>
        <v>0</v>
      </c>
      <c r="O422" s="186" t="str">
        <f t="shared" si="29"/>
        <v/>
      </c>
      <c r="P422" s="20"/>
      <c r="Q422" s="5"/>
      <c r="R422" s="5"/>
      <c r="S422" s="34"/>
      <c r="T422" s="32"/>
      <c r="U422" s="5"/>
      <c r="V422" s="6"/>
    </row>
    <row r="423" spans="2:22" ht="18" customHeight="1" x14ac:dyDescent="0.3">
      <c r="B423" s="289" t="str">
        <f t="shared" si="27"/>
        <v/>
      </c>
      <c r="C423" s="288"/>
      <c r="D423" s="140" t="str">
        <f t="shared" si="31"/>
        <v/>
      </c>
      <c r="E423" s="123"/>
      <c r="F423" s="20"/>
      <c r="G423" s="70"/>
      <c r="H423" s="70"/>
      <c r="I423" s="70"/>
      <c r="J423" s="70"/>
      <c r="K423" s="229"/>
      <c r="L423" s="189" t="str">
        <f>IF(ISBLANK(E423),"",IF(OR(COUNTIF('벼리(게시일기준)'!$L:$AD,E423)&lt;=0,M423&lt;=0),COUNTIF('벼리(게시일기준)'!$L:$AD,E423),IF(M423&gt;0,COUNTIF('벼리(게시일기준)'!$L:$AD,E423)-M423)))</f>
        <v/>
      </c>
      <c r="M423" s="34" t="str">
        <f>IF(ISBLANK(E423),"",COUNTIF('벼리(게시일기준)'!$AK:$AK,E423))</f>
        <v/>
      </c>
      <c r="N423" s="196">
        <f t="shared" si="28"/>
        <v>0</v>
      </c>
      <c r="O423" s="186" t="str">
        <f t="shared" si="29"/>
        <v/>
      </c>
      <c r="P423" s="20"/>
      <c r="Q423" s="5"/>
      <c r="R423" s="5"/>
      <c r="S423" s="34"/>
      <c r="T423" s="32"/>
      <c r="U423" s="5"/>
      <c r="V423" s="6"/>
    </row>
    <row r="424" spans="2:22" ht="18" customHeight="1" x14ac:dyDescent="0.3">
      <c r="B424" s="289" t="str">
        <f t="shared" si="27"/>
        <v/>
      </c>
      <c r="C424" s="288"/>
      <c r="D424" s="140" t="str">
        <f t="shared" si="31"/>
        <v/>
      </c>
      <c r="E424" s="123"/>
      <c r="F424" s="20"/>
      <c r="G424" s="70"/>
      <c r="H424" s="70"/>
      <c r="I424" s="70"/>
      <c r="J424" s="70"/>
      <c r="K424" s="229"/>
      <c r="L424" s="189" t="str">
        <f>IF(ISBLANK(E424),"",IF(OR(COUNTIF('벼리(게시일기준)'!$L:$AD,E424)&lt;=0,M424&lt;=0),COUNTIF('벼리(게시일기준)'!$L:$AD,E424),IF(M424&gt;0,COUNTIF('벼리(게시일기준)'!$L:$AD,E424)-M424)))</f>
        <v/>
      </c>
      <c r="M424" s="34" t="str">
        <f>IF(ISBLANK(E424),"",COUNTIF('벼리(게시일기준)'!$AK:$AK,E424))</f>
        <v/>
      </c>
      <c r="N424" s="196">
        <f t="shared" si="28"/>
        <v>0</v>
      </c>
      <c r="O424" s="186" t="str">
        <f t="shared" si="29"/>
        <v/>
      </c>
      <c r="P424" s="20"/>
      <c r="Q424" s="5"/>
      <c r="R424" s="5"/>
      <c r="S424" s="34"/>
      <c r="T424" s="32"/>
      <c r="U424" s="5"/>
      <c r="V424" s="6"/>
    </row>
    <row r="425" spans="2:22" ht="18" customHeight="1" x14ac:dyDescent="0.3">
      <c r="B425" s="289" t="str">
        <f t="shared" si="27"/>
        <v/>
      </c>
      <c r="C425" s="288"/>
      <c r="D425" s="140" t="str">
        <f t="shared" si="31"/>
        <v/>
      </c>
      <c r="E425" s="123"/>
      <c r="F425" s="20"/>
      <c r="G425" s="70"/>
      <c r="H425" s="70"/>
      <c r="I425" s="70"/>
      <c r="J425" s="70"/>
      <c r="K425" s="229"/>
      <c r="L425" s="189" t="str">
        <f>IF(ISBLANK(E425),"",IF(OR(COUNTIF('벼리(게시일기준)'!$L:$AD,E425)&lt;=0,M425&lt;=0),COUNTIF('벼리(게시일기준)'!$L:$AD,E425),IF(M425&gt;0,COUNTIF('벼리(게시일기준)'!$L:$AD,E425)-M425)))</f>
        <v/>
      </c>
      <c r="M425" s="34" t="str">
        <f>IF(ISBLANK(E425),"",COUNTIF('벼리(게시일기준)'!$AK:$AK,E425))</f>
        <v/>
      </c>
      <c r="N425" s="196">
        <f t="shared" si="28"/>
        <v>0</v>
      </c>
      <c r="O425" s="186" t="str">
        <f t="shared" si="29"/>
        <v/>
      </c>
      <c r="P425" s="20"/>
      <c r="Q425" s="5"/>
      <c r="R425" s="5"/>
      <c r="S425" s="34"/>
      <c r="T425" s="32"/>
      <c r="U425" s="5"/>
      <c r="V425" s="6"/>
    </row>
    <row r="426" spans="2:22" ht="18" customHeight="1" x14ac:dyDescent="0.3">
      <c r="B426" s="289" t="str">
        <f t="shared" si="27"/>
        <v/>
      </c>
      <c r="C426" s="288"/>
      <c r="D426" s="140" t="str">
        <f t="shared" si="31"/>
        <v/>
      </c>
      <c r="E426" s="123"/>
      <c r="F426" s="20"/>
      <c r="G426" s="70"/>
      <c r="H426" s="70"/>
      <c r="I426" s="70"/>
      <c r="J426" s="70"/>
      <c r="K426" s="229"/>
      <c r="L426" s="189" t="str">
        <f>IF(ISBLANK(E426),"",IF(OR(COUNTIF('벼리(게시일기준)'!$L:$AD,E426)&lt;=0,M426&lt;=0),COUNTIF('벼리(게시일기준)'!$L:$AD,E426),IF(M426&gt;0,COUNTIF('벼리(게시일기준)'!$L:$AD,E426)-M426)))</f>
        <v/>
      </c>
      <c r="M426" s="34" t="str">
        <f>IF(ISBLANK(E426),"",COUNTIF('벼리(게시일기준)'!$AK:$AK,E426))</f>
        <v/>
      </c>
      <c r="N426" s="196">
        <f t="shared" si="28"/>
        <v>0</v>
      </c>
      <c r="O426" s="186" t="str">
        <f t="shared" si="29"/>
        <v/>
      </c>
      <c r="P426" s="20"/>
      <c r="Q426" s="5"/>
      <c r="R426" s="5"/>
      <c r="S426" s="34"/>
      <c r="T426" s="32"/>
      <c r="U426" s="5"/>
      <c r="V426" s="6"/>
    </row>
    <row r="427" spans="2:22" ht="18" customHeight="1" x14ac:dyDescent="0.3">
      <c r="B427" s="289" t="str">
        <f t="shared" si="27"/>
        <v/>
      </c>
      <c r="C427" s="288"/>
      <c r="D427" s="140" t="str">
        <f t="shared" si="31"/>
        <v/>
      </c>
      <c r="E427" s="123"/>
      <c r="F427" s="20"/>
      <c r="G427" s="70"/>
      <c r="H427" s="70"/>
      <c r="I427" s="70"/>
      <c r="J427" s="70"/>
      <c r="K427" s="229"/>
      <c r="L427" s="189" t="str">
        <f>IF(ISBLANK(E427),"",IF(OR(COUNTIF('벼리(게시일기준)'!$L:$AD,E427)&lt;=0,M427&lt;=0),COUNTIF('벼리(게시일기준)'!$L:$AD,E427),IF(M427&gt;0,COUNTIF('벼리(게시일기준)'!$L:$AD,E427)-M427)))</f>
        <v/>
      </c>
      <c r="M427" s="34" t="str">
        <f>IF(ISBLANK(E427),"",COUNTIF('벼리(게시일기준)'!$AK:$AK,E427))</f>
        <v/>
      </c>
      <c r="N427" s="196">
        <f t="shared" si="28"/>
        <v>0</v>
      </c>
      <c r="O427" s="186" t="str">
        <f t="shared" si="29"/>
        <v/>
      </c>
      <c r="P427" s="20"/>
      <c r="Q427" s="5"/>
      <c r="R427" s="5"/>
      <c r="S427" s="34"/>
      <c r="T427" s="32"/>
      <c r="U427" s="5"/>
      <c r="V427" s="6"/>
    </row>
    <row r="428" spans="2:22" ht="18" customHeight="1" x14ac:dyDescent="0.3">
      <c r="B428" s="289" t="str">
        <f t="shared" si="27"/>
        <v/>
      </c>
      <c r="C428" s="288"/>
      <c r="D428" s="140" t="str">
        <f t="shared" si="26"/>
        <v/>
      </c>
      <c r="E428" s="123"/>
      <c r="F428" s="20"/>
      <c r="G428" s="70"/>
      <c r="H428" s="70"/>
      <c r="I428" s="70"/>
      <c r="J428" s="70"/>
      <c r="K428" s="229"/>
      <c r="L428" s="189" t="str">
        <f>IF(ISBLANK(E428),"",IF(OR(COUNTIF('벼리(게시일기준)'!$L:$AD,E428)&lt;=0,M428&lt;=0),COUNTIF('벼리(게시일기준)'!$L:$AD,E428),IF(M428&gt;0,COUNTIF('벼리(게시일기준)'!$L:$AD,E428)-M428)))</f>
        <v/>
      </c>
      <c r="M428" s="34" t="str">
        <f>IF(ISBLANK(E428),"",COUNTIF('벼리(게시일기준)'!$AK:$AK,E428))</f>
        <v/>
      </c>
      <c r="N428" s="196">
        <f t="shared" si="28"/>
        <v>0</v>
      </c>
      <c r="O428" s="186" t="str">
        <f t="shared" si="29"/>
        <v/>
      </c>
      <c r="P428" s="20"/>
      <c r="Q428" s="5"/>
      <c r="R428" s="5"/>
      <c r="S428" s="34"/>
      <c r="T428" s="32"/>
      <c r="U428" s="5"/>
      <c r="V428" s="6"/>
    </row>
    <row r="429" spans="2:22" ht="18" customHeight="1" x14ac:dyDescent="0.3">
      <c r="B429" s="289" t="str">
        <f t="shared" si="27"/>
        <v/>
      </c>
      <c r="C429" s="288"/>
      <c r="D429" s="140" t="str">
        <f t="shared" si="26"/>
        <v/>
      </c>
      <c r="E429" s="123"/>
      <c r="F429" s="20"/>
      <c r="G429" s="70"/>
      <c r="H429" s="70"/>
      <c r="I429" s="70"/>
      <c r="J429" s="70"/>
      <c r="K429" s="229"/>
      <c r="L429" s="189" t="str">
        <f>IF(ISBLANK(E429),"",IF(OR(COUNTIF('벼리(게시일기준)'!$L:$AD,E429)&lt;=0,M429&lt;=0),COUNTIF('벼리(게시일기준)'!$L:$AD,E429),IF(M429&gt;0,COUNTIF('벼리(게시일기준)'!$L:$AD,E429)-M429)))</f>
        <v/>
      </c>
      <c r="M429" s="34" t="str">
        <f>IF(ISBLANK(E429),"",COUNTIF('벼리(게시일기준)'!$AK:$AK,E429))</f>
        <v/>
      </c>
      <c r="N429" s="196">
        <f t="shared" si="28"/>
        <v>0</v>
      </c>
      <c r="O429" s="186" t="str">
        <f t="shared" si="29"/>
        <v/>
      </c>
      <c r="P429" s="20"/>
      <c r="Q429" s="5"/>
      <c r="R429" s="5"/>
      <c r="S429" s="34"/>
      <c r="T429" s="32"/>
      <c r="U429" s="5"/>
      <c r="V429" s="6"/>
    </row>
    <row r="430" spans="2:22" ht="18" customHeight="1" x14ac:dyDescent="0.3">
      <c r="B430" s="289" t="str">
        <f t="shared" si="27"/>
        <v/>
      </c>
      <c r="C430" s="288"/>
      <c r="D430" s="140" t="str">
        <f t="shared" si="26"/>
        <v/>
      </c>
      <c r="E430" s="123"/>
      <c r="F430" s="20"/>
      <c r="G430" s="70"/>
      <c r="H430" s="70"/>
      <c r="I430" s="70"/>
      <c r="J430" s="70"/>
      <c r="K430" s="229"/>
      <c r="L430" s="189" t="str">
        <f>IF(ISBLANK(E430),"",IF(OR(COUNTIF('벼리(게시일기준)'!$L:$AD,E430)&lt;=0,M430&lt;=0),COUNTIF('벼리(게시일기준)'!$L:$AD,E430),IF(M430&gt;0,COUNTIF('벼리(게시일기준)'!$L:$AD,E430)-M430)))</f>
        <v/>
      </c>
      <c r="M430" s="34" t="str">
        <f>IF(ISBLANK(E430),"",COUNTIF('벼리(게시일기준)'!$AK:$AK,E430))</f>
        <v/>
      </c>
      <c r="N430" s="196">
        <f t="shared" si="28"/>
        <v>0</v>
      </c>
      <c r="O430" s="186" t="str">
        <f t="shared" si="29"/>
        <v/>
      </c>
      <c r="P430" s="20"/>
      <c r="Q430" s="5"/>
      <c r="R430" s="5"/>
      <c r="S430" s="34"/>
      <c r="T430" s="32"/>
      <c r="U430" s="5"/>
      <c r="V430" s="6"/>
    </row>
    <row r="431" spans="2:22" ht="18" customHeight="1" x14ac:dyDescent="0.3">
      <c r="B431" s="289" t="str">
        <f t="shared" si="27"/>
        <v/>
      </c>
      <c r="C431" s="288"/>
      <c r="D431" s="140" t="str">
        <f t="shared" si="26"/>
        <v/>
      </c>
      <c r="E431" s="123"/>
      <c r="F431" s="20"/>
      <c r="G431" s="70"/>
      <c r="H431" s="70"/>
      <c r="I431" s="70"/>
      <c r="J431" s="70"/>
      <c r="K431" s="229"/>
      <c r="L431" s="189" t="str">
        <f>IF(ISBLANK(E431),"",IF(OR(COUNTIF('벼리(게시일기준)'!$L:$AD,E431)&lt;=0,M431&lt;=0),COUNTIF('벼리(게시일기준)'!$L:$AD,E431),IF(M431&gt;0,COUNTIF('벼리(게시일기준)'!$L:$AD,E431)-M431)))</f>
        <v/>
      </c>
      <c r="M431" s="34" t="str">
        <f>IF(ISBLANK(E431),"",COUNTIF('벼리(게시일기준)'!$AK:$AK,E431))</f>
        <v/>
      </c>
      <c r="N431" s="196">
        <f t="shared" si="28"/>
        <v>0</v>
      </c>
      <c r="O431" s="186" t="str">
        <f t="shared" si="29"/>
        <v/>
      </c>
      <c r="P431" s="20"/>
      <c r="Q431" s="5"/>
      <c r="R431" s="5"/>
      <c r="S431" s="34"/>
      <c r="T431" s="32"/>
      <c r="U431" s="5"/>
      <c r="V431" s="6"/>
    </row>
    <row r="432" spans="2:22" ht="18" customHeight="1" x14ac:dyDescent="0.3">
      <c r="B432" s="289" t="str">
        <f t="shared" si="27"/>
        <v/>
      </c>
      <c r="C432" s="288"/>
      <c r="D432" s="140" t="str">
        <f t="shared" si="26"/>
        <v/>
      </c>
      <c r="E432" s="123"/>
      <c r="F432" s="20"/>
      <c r="G432" s="70"/>
      <c r="H432" s="70"/>
      <c r="I432" s="70"/>
      <c r="J432" s="70"/>
      <c r="K432" s="229"/>
      <c r="L432" s="189" t="str">
        <f>IF(ISBLANK(E432),"",IF(OR(COUNTIF('벼리(게시일기준)'!$L:$AD,E432)&lt;=0,M432&lt;=0),COUNTIF('벼리(게시일기준)'!$L:$AD,E432),IF(M432&gt;0,COUNTIF('벼리(게시일기준)'!$L:$AD,E432)-M432)))</f>
        <v/>
      </c>
      <c r="M432" s="34" t="str">
        <f>IF(ISBLANK(E432),"",COUNTIF('벼리(게시일기준)'!$AK:$AK,E432))</f>
        <v/>
      </c>
      <c r="N432" s="196">
        <f t="shared" si="28"/>
        <v>0</v>
      </c>
      <c r="O432" s="186" t="str">
        <f t="shared" si="29"/>
        <v/>
      </c>
      <c r="P432" s="20"/>
      <c r="Q432" s="5"/>
      <c r="R432" s="5"/>
      <c r="S432" s="34"/>
      <c r="T432" s="32"/>
      <c r="U432" s="5"/>
      <c r="V432" s="6"/>
    </row>
    <row r="433" spans="2:22" ht="18" customHeight="1" x14ac:dyDescent="0.3">
      <c r="B433" s="289" t="str">
        <f t="shared" si="27"/>
        <v/>
      </c>
      <c r="C433" s="288"/>
      <c r="D433" s="140" t="str">
        <f t="shared" si="26"/>
        <v/>
      </c>
      <c r="E433" s="123"/>
      <c r="F433" s="20"/>
      <c r="G433" s="70"/>
      <c r="H433" s="70"/>
      <c r="I433" s="70"/>
      <c r="J433" s="70"/>
      <c r="K433" s="229"/>
      <c r="L433" s="189" t="str">
        <f>IF(ISBLANK(E433),"",IF(OR(COUNTIF('벼리(게시일기준)'!$L:$AD,E433)&lt;=0,M433&lt;=0),COUNTIF('벼리(게시일기준)'!$L:$AD,E433),IF(M433&gt;0,COUNTIF('벼리(게시일기준)'!$L:$AD,E433)-M433)))</f>
        <v/>
      </c>
      <c r="M433" s="34" t="str">
        <f>IF(ISBLANK(E433),"",COUNTIF('벼리(게시일기준)'!$AK:$AK,E433))</f>
        <v/>
      </c>
      <c r="N433" s="196">
        <f t="shared" si="28"/>
        <v>0</v>
      </c>
      <c r="O433" s="186" t="str">
        <f t="shared" si="29"/>
        <v/>
      </c>
      <c r="P433" s="20"/>
      <c r="Q433" s="5"/>
      <c r="R433" s="5"/>
      <c r="S433" s="34"/>
      <c r="T433" s="32"/>
      <c r="U433" s="5"/>
      <c r="V433" s="6"/>
    </row>
    <row r="434" spans="2:22" ht="18" customHeight="1" x14ac:dyDescent="0.3">
      <c r="B434" s="289" t="str">
        <f t="shared" si="27"/>
        <v/>
      </c>
      <c r="C434" s="288"/>
      <c r="D434" s="140" t="str">
        <f t="shared" si="26"/>
        <v/>
      </c>
      <c r="E434" s="123"/>
      <c r="F434" s="20"/>
      <c r="G434" s="70"/>
      <c r="H434" s="70"/>
      <c r="I434" s="70"/>
      <c r="J434" s="70"/>
      <c r="K434" s="229"/>
      <c r="L434" s="189" t="str">
        <f>IF(ISBLANK(E434),"",IF(OR(COUNTIF('벼리(게시일기준)'!$L:$AD,E434)&lt;=0,M434&lt;=0),COUNTIF('벼리(게시일기준)'!$L:$AD,E434),IF(M434&gt;0,COUNTIF('벼리(게시일기준)'!$L:$AD,E434)-M434)))</f>
        <v/>
      </c>
      <c r="M434" s="34" t="str">
        <f>IF(ISBLANK(E434),"",COUNTIF('벼리(게시일기준)'!$AK:$AK,E434))</f>
        <v/>
      </c>
      <c r="N434" s="196">
        <f t="shared" si="28"/>
        <v>0</v>
      </c>
      <c r="O434" s="186" t="str">
        <f t="shared" si="29"/>
        <v/>
      </c>
      <c r="P434" s="20"/>
      <c r="Q434" s="5"/>
      <c r="R434" s="5"/>
      <c r="S434" s="34"/>
      <c r="T434" s="32"/>
      <c r="U434" s="5"/>
      <c r="V434" s="6"/>
    </row>
    <row r="435" spans="2:22" ht="18" customHeight="1" x14ac:dyDescent="0.3">
      <c r="B435" s="289" t="str">
        <f t="shared" si="27"/>
        <v/>
      </c>
      <c r="C435" s="288"/>
      <c r="D435" s="140" t="str">
        <f t="shared" si="26"/>
        <v/>
      </c>
      <c r="E435" s="123"/>
      <c r="F435" s="20"/>
      <c r="G435" s="70"/>
      <c r="H435" s="70"/>
      <c r="I435" s="70"/>
      <c r="J435" s="70"/>
      <c r="K435" s="229"/>
      <c r="L435" s="189" t="str">
        <f>IF(ISBLANK(E435),"",IF(OR(COUNTIF('벼리(게시일기준)'!$L:$AD,E435)&lt;=0,M435&lt;=0),COUNTIF('벼리(게시일기준)'!$L:$AD,E435),IF(M435&gt;0,COUNTIF('벼리(게시일기준)'!$L:$AD,E435)-M435)))</f>
        <v/>
      </c>
      <c r="M435" s="34" t="str">
        <f>IF(ISBLANK(E435),"",COUNTIF('벼리(게시일기준)'!$AK:$AK,E435))</f>
        <v/>
      </c>
      <c r="N435" s="196">
        <f t="shared" si="28"/>
        <v>0</v>
      </c>
      <c r="O435" s="186" t="str">
        <f t="shared" si="29"/>
        <v/>
      </c>
      <c r="P435" s="20"/>
      <c r="Q435" s="5"/>
      <c r="R435" s="5"/>
      <c r="S435" s="34"/>
      <c r="T435" s="32"/>
      <c r="U435" s="5"/>
      <c r="V435" s="6"/>
    </row>
    <row r="436" spans="2:22" ht="18" customHeight="1" x14ac:dyDescent="0.3">
      <c r="B436" s="289" t="str">
        <f t="shared" si="27"/>
        <v/>
      </c>
      <c r="C436" s="288"/>
      <c r="D436" s="140" t="str">
        <f t="shared" si="26"/>
        <v/>
      </c>
      <c r="E436" s="123"/>
      <c r="F436" s="20"/>
      <c r="G436" s="70"/>
      <c r="H436" s="70"/>
      <c r="I436" s="70"/>
      <c r="J436" s="70"/>
      <c r="K436" s="229"/>
      <c r="L436" s="189" t="str">
        <f>IF(ISBLANK(E436),"",IF(OR(COUNTIF('벼리(게시일기준)'!$L:$AD,E436)&lt;=0,M436&lt;=0),COUNTIF('벼리(게시일기준)'!$L:$AD,E436),IF(M436&gt;0,COUNTIF('벼리(게시일기준)'!$L:$AD,E436)-M436)))</f>
        <v/>
      </c>
      <c r="M436" s="34" t="str">
        <f>IF(ISBLANK(E436),"",COUNTIF('벼리(게시일기준)'!$AK:$AK,E436))</f>
        <v/>
      </c>
      <c r="N436" s="196">
        <f t="shared" si="28"/>
        <v>0</v>
      </c>
      <c r="O436" s="186" t="str">
        <f t="shared" si="29"/>
        <v/>
      </c>
      <c r="P436" s="20"/>
      <c r="Q436" s="5"/>
      <c r="R436" s="5"/>
      <c r="S436" s="34"/>
      <c r="T436" s="32"/>
      <c r="U436" s="5"/>
      <c r="V436" s="6"/>
    </row>
    <row r="437" spans="2:22" ht="18" customHeight="1" x14ac:dyDescent="0.3">
      <c r="B437" s="289" t="str">
        <f t="shared" si="27"/>
        <v/>
      </c>
      <c r="C437" s="288"/>
      <c r="D437" s="140" t="str">
        <f t="shared" si="26"/>
        <v/>
      </c>
      <c r="E437" s="123"/>
      <c r="F437" s="20"/>
      <c r="G437" s="70"/>
      <c r="H437" s="70"/>
      <c r="I437" s="70"/>
      <c r="J437" s="70"/>
      <c r="K437" s="229"/>
      <c r="L437" s="189" t="str">
        <f>IF(ISBLANK(E437),"",IF(OR(COUNTIF('벼리(게시일기준)'!$L:$AD,E437)&lt;=0,M437&lt;=0),COUNTIF('벼리(게시일기준)'!$L:$AD,E437),IF(M437&gt;0,COUNTIF('벼리(게시일기준)'!$L:$AD,E437)-M437)))</f>
        <v/>
      </c>
      <c r="M437" s="34" t="str">
        <f>IF(ISBLANK(E437),"",COUNTIF('벼리(게시일기준)'!$AK:$AK,E437))</f>
        <v/>
      </c>
      <c r="N437" s="196">
        <f t="shared" si="28"/>
        <v>0</v>
      </c>
      <c r="O437" s="186" t="str">
        <f t="shared" si="29"/>
        <v/>
      </c>
      <c r="P437" s="20"/>
      <c r="Q437" s="5"/>
      <c r="R437" s="5"/>
      <c r="S437" s="34"/>
      <c r="T437" s="32"/>
      <c r="U437" s="5"/>
      <c r="V437" s="6"/>
    </row>
    <row r="438" spans="2:22" ht="18" customHeight="1" x14ac:dyDescent="0.3">
      <c r="B438" s="289" t="str">
        <f t="shared" si="27"/>
        <v/>
      </c>
      <c r="C438" s="288"/>
      <c r="D438" s="140" t="str">
        <f t="shared" si="26"/>
        <v/>
      </c>
      <c r="E438" s="123"/>
      <c r="F438" s="20"/>
      <c r="G438" s="70"/>
      <c r="H438" s="70"/>
      <c r="I438" s="70"/>
      <c r="J438" s="70"/>
      <c r="K438" s="229"/>
      <c r="L438" s="189" t="str">
        <f>IF(ISBLANK(E438),"",IF(OR(COUNTIF('벼리(게시일기준)'!$L:$AD,E438)&lt;=0,M438&lt;=0),COUNTIF('벼리(게시일기준)'!$L:$AD,E438),IF(M438&gt;0,COUNTIF('벼리(게시일기준)'!$L:$AD,E438)-M438)))</f>
        <v/>
      </c>
      <c r="M438" s="34" t="str">
        <f>IF(ISBLANK(E438),"",COUNTIF('벼리(게시일기준)'!$AK:$AK,E438))</f>
        <v/>
      </c>
      <c r="N438" s="196">
        <f t="shared" si="28"/>
        <v>0</v>
      </c>
      <c r="O438" s="186" t="str">
        <f t="shared" si="29"/>
        <v/>
      </c>
      <c r="P438" s="20"/>
      <c r="Q438" s="5"/>
      <c r="R438" s="5"/>
      <c r="S438" s="34"/>
      <c r="T438" s="32"/>
      <c r="U438" s="5"/>
      <c r="V438" s="6"/>
    </row>
    <row r="439" spans="2:22" ht="18" customHeight="1" x14ac:dyDescent="0.3">
      <c r="B439" s="289" t="str">
        <f t="shared" si="27"/>
        <v/>
      </c>
      <c r="C439" s="288"/>
      <c r="D439" s="140" t="str">
        <f t="shared" si="26"/>
        <v/>
      </c>
      <c r="E439" s="123"/>
      <c r="F439" s="20"/>
      <c r="G439" s="70"/>
      <c r="H439" s="70"/>
      <c r="I439" s="70"/>
      <c r="J439" s="70"/>
      <c r="K439" s="229"/>
      <c r="L439" s="189" t="str">
        <f>IF(ISBLANK(E439),"",IF(OR(COUNTIF('벼리(게시일기준)'!$L:$AD,E439)&lt;=0,M439&lt;=0),COUNTIF('벼리(게시일기준)'!$L:$AD,E439),IF(M439&gt;0,COUNTIF('벼리(게시일기준)'!$L:$AD,E439)-M439)))</f>
        <v/>
      </c>
      <c r="M439" s="34" t="str">
        <f>IF(ISBLANK(E439),"",COUNTIF('벼리(게시일기준)'!$AK:$AK,E439))</f>
        <v/>
      </c>
      <c r="N439" s="196">
        <f t="shared" si="28"/>
        <v>0</v>
      </c>
      <c r="O439" s="186" t="str">
        <f t="shared" si="29"/>
        <v/>
      </c>
      <c r="P439" s="20"/>
      <c r="Q439" s="5"/>
      <c r="R439" s="5"/>
      <c r="S439" s="34"/>
      <c r="T439" s="32"/>
      <c r="U439" s="5"/>
      <c r="V439" s="6"/>
    </row>
    <row r="440" spans="2:22" ht="18" customHeight="1" x14ac:dyDescent="0.3">
      <c r="B440" s="289" t="str">
        <f t="shared" si="27"/>
        <v/>
      </c>
      <c r="C440" s="288"/>
      <c r="D440" s="140" t="str">
        <f t="shared" si="26"/>
        <v/>
      </c>
      <c r="E440" s="123"/>
      <c r="F440" s="20"/>
      <c r="G440" s="70"/>
      <c r="H440" s="70"/>
      <c r="I440" s="70"/>
      <c r="J440" s="70"/>
      <c r="K440" s="229"/>
      <c r="L440" s="189" t="str">
        <f>IF(ISBLANK(E440),"",IF(OR(COUNTIF('벼리(게시일기준)'!$L:$AD,E440)&lt;=0,M440&lt;=0),COUNTIF('벼리(게시일기준)'!$L:$AD,E440),IF(M440&gt;0,COUNTIF('벼리(게시일기준)'!$L:$AD,E440)-M440)))</f>
        <v/>
      </c>
      <c r="M440" s="34" t="str">
        <f>IF(ISBLANK(E440),"",COUNTIF('벼리(게시일기준)'!$AK:$AK,E440))</f>
        <v/>
      </c>
      <c r="N440" s="196">
        <f t="shared" si="28"/>
        <v>0</v>
      </c>
      <c r="O440" s="186" t="str">
        <f t="shared" si="29"/>
        <v/>
      </c>
      <c r="P440" s="20"/>
      <c r="Q440" s="5"/>
      <c r="R440" s="5"/>
      <c r="S440" s="34"/>
      <c r="T440" s="32"/>
      <c r="U440" s="5"/>
      <c r="V440" s="6"/>
    </row>
    <row r="441" spans="2:22" ht="18" customHeight="1" x14ac:dyDescent="0.3">
      <c r="B441" s="289" t="str">
        <f t="shared" si="27"/>
        <v/>
      </c>
      <c r="C441" s="288"/>
      <c r="D441" s="140" t="str">
        <f t="shared" si="26"/>
        <v/>
      </c>
      <c r="E441" s="123"/>
      <c r="F441" s="20"/>
      <c r="G441" s="70"/>
      <c r="H441" s="70"/>
      <c r="I441" s="70"/>
      <c r="J441" s="70"/>
      <c r="K441" s="229"/>
      <c r="L441" s="189" t="str">
        <f>IF(ISBLANK(E441),"",IF(OR(COUNTIF('벼리(게시일기준)'!$L:$AD,E441)&lt;=0,M441&lt;=0),COUNTIF('벼리(게시일기준)'!$L:$AD,E441),IF(M441&gt;0,COUNTIF('벼리(게시일기준)'!$L:$AD,E441)-M441)))</f>
        <v/>
      </c>
      <c r="M441" s="34" t="str">
        <f>IF(ISBLANK(E441),"",COUNTIF('벼리(게시일기준)'!$AK:$AK,E441))</f>
        <v/>
      </c>
      <c r="N441" s="196">
        <f t="shared" si="28"/>
        <v>0</v>
      </c>
      <c r="O441" s="186" t="str">
        <f t="shared" si="29"/>
        <v/>
      </c>
      <c r="P441" s="20"/>
      <c r="Q441" s="5"/>
      <c r="R441" s="5"/>
      <c r="S441" s="34"/>
      <c r="T441" s="32"/>
      <c r="U441" s="5"/>
      <c r="V441" s="6"/>
    </row>
    <row r="442" spans="2:22" ht="18" customHeight="1" x14ac:dyDescent="0.3">
      <c r="B442" s="289" t="str">
        <f t="shared" si="27"/>
        <v/>
      </c>
      <c r="C442" s="288"/>
      <c r="D442" s="140" t="str">
        <f t="shared" si="26"/>
        <v/>
      </c>
      <c r="E442" s="123"/>
      <c r="F442" s="20"/>
      <c r="G442" s="70"/>
      <c r="H442" s="70"/>
      <c r="I442" s="70"/>
      <c r="J442" s="70"/>
      <c r="K442" s="229"/>
      <c r="L442" s="189" t="str">
        <f>IF(ISBLANK(E442),"",IF(OR(COUNTIF('벼리(게시일기준)'!$L:$AD,E442)&lt;=0,M442&lt;=0),COUNTIF('벼리(게시일기준)'!$L:$AD,E442),IF(M442&gt;0,COUNTIF('벼리(게시일기준)'!$L:$AD,E442)-M442)))</f>
        <v/>
      </c>
      <c r="M442" s="34" t="str">
        <f>IF(ISBLANK(E442),"",COUNTIF('벼리(게시일기준)'!$AK:$AK,E442))</f>
        <v/>
      </c>
      <c r="N442" s="196">
        <f t="shared" si="28"/>
        <v>0</v>
      </c>
      <c r="O442" s="186" t="str">
        <f t="shared" si="29"/>
        <v/>
      </c>
      <c r="P442" s="20"/>
      <c r="Q442" s="5"/>
      <c r="R442" s="5"/>
      <c r="S442" s="34"/>
      <c r="T442" s="32"/>
      <c r="U442" s="5"/>
      <c r="V442" s="6"/>
    </row>
    <row r="443" spans="2:22" ht="18" customHeight="1" x14ac:dyDescent="0.3">
      <c r="B443" s="289" t="str">
        <f t="shared" si="27"/>
        <v/>
      </c>
      <c r="C443" s="288"/>
      <c r="D443" s="140" t="str">
        <f t="shared" si="26"/>
        <v/>
      </c>
      <c r="E443" s="123"/>
      <c r="F443" s="20"/>
      <c r="G443" s="70"/>
      <c r="H443" s="70"/>
      <c r="I443" s="70"/>
      <c r="J443" s="70"/>
      <c r="K443" s="229"/>
      <c r="L443" s="189" t="str">
        <f>IF(ISBLANK(E443),"",IF(OR(COUNTIF('벼리(게시일기준)'!$L:$AD,E443)&lt;=0,M443&lt;=0),COUNTIF('벼리(게시일기준)'!$L:$AD,E443),IF(M443&gt;0,COUNTIF('벼리(게시일기준)'!$L:$AD,E443)-M443)))</f>
        <v/>
      </c>
      <c r="M443" s="34" t="str">
        <f>IF(ISBLANK(E443),"",COUNTIF('벼리(게시일기준)'!$AK:$AK,E443))</f>
        <v/>
      </c>
      <c r="N443" s="196">
        <f t="shared" si="28"/>
        <v>0</v>
      </c>
      <c r="O443" s="186" t="str">
        <f t="shared" si="29"/>
        <v/>
      </c>
      <c r="P443" s="20"/>
      <c r="Q443" s="5"/>
      <c r="R443" s="5"/>
      <c r="S443" s="34"/>
      <c r="T443" s="32"/>
      <c r="U443" s="5"/>
      <c r="V443" s="6"/>
    </row>
  </sheetData>
  <autoFilter ref="A4:AP443"/>
  <sortState ref="B5:AN378">
    <sortCondition ref="E5:E378"/>
  </sortState>
  <mergeCells count="4">
    <mergeCell ref="T2:V2"/>
    <mergeCell ref="L2:N2"/>
    <mergeCell ref="E2:K2"/>
    <mergeCell ref="P2:S2"/>
  </mergeCells>
  <phoneticPr fontId="1" type="noConversion"/>
  <printOptions horizontalCentered="1"/>
  <pageMargins left="0.23622047244094491" right="0.23622047244094491" top="0.47244094488188981" bottom="0.59055118110236227" header="0.31496062992125984" footer="0.31496062992125984"/>
  <pageSetup paperSize="9" scale="51" fitToHeight="0" orientation="landscape" r:id="rId1"/>
  <headerFooter>
    <oddFooter>&amp;L&amp;"-,굵게"&amp;8한말글 현대사
http://hanmalgeulhyeondaesa.tistory.com/&amp;C&amp;"-,굵게"(ㅈ) 누리그물 한말글 모임&amp;R&amp;"+,굵게"&amp;8&amp;P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showGridLines="0" view="pageBreakPreview" zoomScale="145" zoomScaleNormal="100" zoomScaleSheetLayoutView="145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R21" sqref="R21"/>
    </sheetView>
  </sheetViews>
  <sheetFormatPr defaultColWidth="4.25" defaultRowHeight="18" customHeight="1" x14ac:dyDescent="0.2"/>
  <cols>
    <col min="1" max="1" width="5.75" style="106" customWidth="1"/>
    <col min="2" max="10" width="4.25" style="107" customWidth="1"/>
    <col min="11" max="11" width="2" style="108" customWidth="1"/>
    <col min="12" max="12" width="5.75" style="106" customWidth="1"/>
    <col min="13" max="21" width="4.25" style="107" customWidth="1"/>
    <col min="22" max="22" width="2" style="108" customWidth="1"/>
    <col min="23" max="23" width="5.75" style="106" customWidth="1"/>
    <col min="24" max="32" width="4.25" style="107" customWidth="1"/>
    <col min="33" max="16384" width="4.25" style="109"/>
  </cols>
  <sheetData>
    <row r="1" spans="1:33" s="80" customFormat="1" ht="18" customHeight="1" thickBot="1" x14ac:dyDescent="0.35">
      <c r="A1" s="71" t="s">
        <v>729</v>
      </c>
      <c r="B1" s="72">
        <v>1</v>
      </c>
      <c r="C1" s="73">
        <v>2</v>
      </c>
      <c r="D1" s="73">
        <v>3</v>
      </c>
      <c r="E1" s="73">
        <v>4</v>
      </c>
      <c r="F1" s="73">
        <v>5</v>
      </c>
      <c r="G1" s="73">
        <v>6</v>
      </c>
      <c r="H1" s="73">
        <v>7</v>
      </c>
      <c r="I1" s="73">
        <v>8</v>
      </c>
      <c r="J1" s="74">
        <v>9</v>
      </c>
      <c r="K1" s="75"/>
      <c r="L1" s="76" t="s">
        <v>730</v>
      </c>
      <c r="M1" s="77">
        <v>1</v>
      </c>
      <c r="N1" s="78">
        <v>2</v>
      </c>
      <c r="O1" s="78">
        <v>3</v>
      </c>
      <c r="P1" s="78">
        <v>4</v>
      </c>
      <c r="Q1" s="78">
        <v>5</v>
      </c>
      <c r="R1" s="78">
        <v>6</v>
      </c>
      <c r="S1" s="78">
        <v>7</v>
      </c>
      <c r="T1" s="78">
        <v>8</v>
      </c>
      <c r="U1" s="79">
        <v>9</v>
      </c>
      <c r="V1" s="75"/>
      <c r="W1" s="76" t="s">
        <v>729</v>
      </c>
      <c r="X1" s="77">
        <v>1</v>
      </c>
      <c r="Y1" s="78">
        <v>2</v>
      </c>
      <c r="Z1" s="78">
        <v>3</v>
      </c>
      <c r="AA1" s="78">
        <v>4</v>
      </c>
      <c r="AB1" s="78">
        <v>5</v>
      </c>
      <c r="AC1" s="78">
        <v>6</v>
      </c>
      <c r="AD1" s="78">
        <v>7</v>
      </c>
      <c r="AE1" s="78">
        <v>8</v>
      </c>
      <c r="AF1" s="79">
        <v>9</v>
      </c>
    </row>
    <row r="2" spans="1:33" s="87" customFormat="1" ht="18" customHeight="1" x14ac:dyDescent="0.3">
      <c r="A2" s="276" t="s">
        <v>731</v>
      </c>
      <c r="B2" s="81"/>
      <c r="C2" s="82" t="s">
        <v>732</v>
      </c>
      <c r="D2" s="83" t="s">
        <v>733</v>
      </c>
      <c r="E2" s="82" t="s">
        <v>734</v>
      </c>
      <c r="F2" s="82" t="s">
        <v>735</v>
      </c>
      <c r="G2" s="82" t="s">
        <v>736</v>
      </c>
      <c r="H2" s="82" t="s">
        <v>737</v>
      </c>
      <c r="I2" s="82" t="s">
        <v>738</v>
      </c>
      <c r="J2" s="84" t="s">
        <v>739</v>
      </c>
      <c r="K2" s="85"/>
      <c r="L2" s="276" t="s">
        <v>740</v>
      </c>
      <c r="M2" s="81" t="s">
        <v>741</v>
      </c>
      <c r="N2" s="82" t="s">
        <v>742</v>
      </c>
      <c r="O2" s="82" t="s">
        <v>743</v>
      </c>
      <c r="P2" s="82" t="s">
        <v>744</v>
      </c>
      <c r="Q2" s="82" t="s">
        <v>745</v>
      </c>
      <c r="R2" s="82" t="s">
        <v>746</v>
      </c>
      <c r="S2" s="82" t="s">
        <v>747</v>
      </c>
      <c r="T2" s="82" t="s">
        <v>748</v>
      </c>
      <c r="U2" s="84" t="s">
        <v>749</v>
      </c>
      <c r="V2" s="85"/>
      <c r="W2" s="273" t="s">
        <v>750</v>
      </c>
      <c r="X2" s="86" t="s">
        <v>751</v>
      </c>
      <c r="Y2" s="82" t="s">
        <v>752</v>
      </c>
      <c r="Z2" s="82" t="s">
        <v>753</v>
      </c>
      <c r="AA2" s="82" t="s">
        <v>754</v>
      </c>
      <c r="AB2" s="82" t="s">
        <v>755</v>
      </c>
      <c r="AC2" s="82" t="s">
        <v>756</v>
      </c>
      <c r="AD2" s="82" t="s">
        <v>757</v>
      </c>
      <c r="AE2" s="82" t="s">
        <v>758</v>
      </c>
      <c r="AF2" s="84" t="s">
        <v>759</v>
      </c>
    </row>
    <row r="3" spans="1:33" s="87" customFormat="1" ht="18" customHeight="1" x14ac:dyDescent="0.3">
      <c r="A3" s="277"/>
      <c r="B3" s="88" t="s">
        <v>760</v>
      </c>
      <c r="C3" s="89" t="s">
        <v>761</v>
      </c>
      <c r="D3" s="89" t="s">
        <v>762</v>
      </c>
      <c r="E3" s="89" t="s">
        <v>763</v>
      </c>
      <c r="F3" s="89" t="s">
        <v>764</v>
      </c>
      <c r="G3" s="89" t="s">
        <v>765</v>
      </c>
      <c r="H3" s="89" t="s">
        <v>766</v>
      </c>
      <c r="I3" s="89" t="s">
        <v>767</v>
      </c>
      <c r="J3" s="90" t="s">
        <v>768</v>
      </c>
      <c r="K3" s="85"/>
      <c r="L3" s="277"/>
      <c r="M3" s="88" t="s">
        <v>769</v>
      </c>
      <c r="N3" s="89" t="s">
        <v>770</v>
      </c>
      <c r="O3" s="89" t="s">
        <v>771</v>
      </c>
      <c r="P3" s="89" t="s">
        <v>772</v>
      </c>
      <c r="Q3" s="89" t="s">
        <v>773</v>
      </c>
      <c r="R3" s="89" t="s">
        <v>774</v>
      </c>
      <c r="S3" s="89" t="s">
        <v>775</v>
      </c>
      <c r="T3" s="89" t="s">
        <v>776</v>
      </c>
      <c r="U3" s="90" t="s">
        <v>777</v>
      </c>
      <c r="V3" s="85"/>
      <c r="W3" s="274"/>
      <c r="X3" s="88" t="s">
        <v>778</v>
      </c>
      <c r="Y3" s="89" t="s">
        <v>779</v>
      </c>
      <c r="Z3" s="89" t="s">
        <v>780</v>
      </c>
      <c r="AA3" s="89" t="s">
        <v>781</v>
      </c>
      <c r="AB3" s="89" t="s">
        <v>782</v>
      </c>
      <c r="AC3" s="89" t="s">
        <v>783</v>
      </c>
      <c r="AD3" s="89" t="s">
        <v>784</v>
      </c>
      <c r="AE3" s="89" t="s">
        <v>785</v>
      </c>
      <c r="AF3" s="90" t="s">
        <v>786</v>
      </c>
    </row>
    <row r="4" spans="1:33" s="87" customFormat="1" ht="18" customHeight="1" thickBot="1" x14ac:dyDescent="0.35">
      <c r="A4" s="277"/>
      <c r="B4" s="88" t="s">
        <v>787</v>
      </c>
      <c r="C4" s="89" t="s">
        <v>788</v>
      </c>
      <c r="D4" s="89" t="s">
        <v>789</v>
      </c>
      <c r="E4" s="89" t="s">
        <v>790</v>
      </c>
      <c r="F4" s="89" t="s">
        <v>791</v>
      </c>
      <c r="G4" s="89" t="s">
        <v>792</v>
      </c>
      <c r="H4" s="89" t="s">
        <v>793</v>
      </c>
      <c r="I4" s="89" t="s">
        <v>794</v>
      </c>
      <c r="J4" s="90" t="s">
        <v>795</v>
      </c>
      <c r="K4" s="85"/>
      <c r="L4" s="277"/>
      <c r="M4" s="88" t="s">
        <v>796</v>
      </c>
      <c r="N4" s="89" t="s">
        <v>797</v>
      </c>
      <c r="O4" s="89" t="s">
        <v>798</v>
      </c>
      <c r="P4" s="89" t="s">
        <v>799</v>
      </c>
      <c r="Q4" s="89" t="s">
        <v>800</v>
      </c>
      <c r="R4" s="89" t="s">
        <v>801</v>
      </c>
      <c r="S4" s="89" t="s">
        <v>802</v>
      </c>
      <c r="T4" s="89" t="s">
        <v>803</v>
      </c>
      <c r="U4" s="90" t="s">
        <v>804</v>
      </c>
      <c r="V4" s="85"/>
      <c r="W4" s="275"/>
      <c r="X4" s="91" t="s">
        <v>805</v>
      </c>
      <c r="Y4" s="92" t="s">
        <v>806</v>
      </c>
      <c r="Z4" s="92" t="s">
        <v>807</v>
      </c>
      <c r="AA4" s="92" t="s">
        <v>808</v>
      </c>
      <c r="AB4" s="92" t="s">
        <v>809</v>
      </c>
      <c r="AC4" s="92" t="s">
        <v>810</v>
      </c>
      <c r="AD4" s="92" t="s">
        <v>811</v>
      </c>
      <c r="AE4" s="92" t="s">
        <v>812</v>
      </c>
      <c r="AF4" s="93" t="s">
        <v>813</v>
      </c>
    </row>
    <row r="5" spans="1:33" s="87" customFormat="1" ht="18" customHeight="1" x14ac:dyDescent="0.3">
      <c r="A5" s="277"/>
      <c r="B5" s="88" t="s">
        <v>814</v>
      </c>
      <c r="C5" s="89" t="s">
        <v>815</v>
      </c>
      <c r="D5" s="89" t="s">
        <v>816</v>
      </c>
      <c r="E5" s="89" t="s">
        <v>817</v>
      </c>
      <c r="F5" s="89" t="s">
        <v>818</v>
      </c>
      <c r="G5" s="89" t="s">
        <v>819</v>
      </c>
      <c r="H5" s="89" t="s">
        <v>820</v>
      </c>
      <c r="I5" s="89" t="s">
        <v>821</v>
      </c>
      <c r="J5" s="90" t="s">
        <v>822</v>
      </c>
      <c r="K5" s="85"/>
      <c r="L5" s="277"/>
      <c r="M5" s="88" t="s">
        <v>823</v>
      </c>
      <c r="N5" s="89" t="s">
        <v>824</v>
      </c>
      <c r="O5" s="89" t="s">
        <v>825</v>
      </c>
      <c r="P5" s="89" t="s">
        <v>826</v>
      </c>
      <c r="Q5" s="89" t="s">
        <v>827</v>
      </c>
      <c r="R5" s="89" t="s">
        <v>828</v>
      </c>
      <c r="S5" s="89" t="s">
        <v>829</v>
      </c>
      <c r="T5" s="89" t="s">
        <v>830</v>
      </c>
      <c r="U5" s="90" t="s">
        <v>831</v>
      </c>
      <c r="V5" s="85"/>
      <c r="W5" s="276" t="s">
        <v>832</v>
      </c>
      <c r="X5" s="81" t="s">
        <v>833</v>
      </c>
      <c r="Y5" s="82" t="s">
        <v>834</v>
      </c>
      <c r="Z5" s="82" t="s">
        <v>835</v>
      </c>
      <c r="AA5" s="82" t="s">
        <v>836</v>
      </c>
      <c r="AB5" s="82" t="s">
        <v>837</v>
      </c>
      <c r="AC5" s="82" t="s">
        <v>838</v>
      </c>
      <c r="AD5" s="82" t="s">
        <v>839</v>
      </c>
      <c r="AE5" s="82" t="s">
        <v>840</v>
      </c>
      <c r="AF5" s="84" t="s">
        <v>841</v>
      </c>
    </row>
    <row r="6" spans="1:33" s="87" customFormat="1" ht="18" customHeight="1" thickBot="1" x14ac:dyDescent="0.35">
      <c r="A6" s="278"/>
      <c r="B6" s="91" t="s">
        <v>842</v>
      </c>
      <c r="C6" s="92" t="s">
        <v>843</v>
      </c>
      <c r="D6" s="92"/>
      <c r="E6" s="92"/>
      <c r="F6" s="92"/>
      <c r="G6" s="92"/>
      <c r="H6" s="92"/>
      <c r="I6" s="92"/>
      <c r="J6" s="93"/>
      <c r="K6" s="85"/>
      <c r="L6" s="277"/>
      <c r="M6" s="88" t="s">
        <v>844</v>
      </c>
      <c r="N6" s="89" t="s">
        <v>845</v>
      </c>
      <c r="O6" s="89" t="s">
        <v>846</v>
      </c>
      <c r="P6" s="89" t="s">
        <v>847</v>
      </c>
      <c r="Q6" s="89" t="s">
        <v>848</v>
      </c>
      <c r="R6" s="89" t="s">
        <v>849</v>
      </c>
      <c r="S6" s="89" t="s">
        <v>850</v>
      </c>
      <c r="T6" s="89" t="s">
        <v>851</v>
      </c>
      <c r="U6" s="90" t="s">
        <v>852</v>
      </c>
      <c r="V6" s="85"/>
      <c r="W6" s="277"/>
      <c r="X6" s="88" t="s">
        <v>853</v>
      </c>
      <c r="Y6" s="89" t="s">
        <v>854</v>
      </c>
      <c r="Z6" s="89" t="s">
        <v>855</v>
      </c>
      <c r="AA6" s="89" t="s">
        <v>856</v>
      </c>
      <c r="AB6" s="89" t="s">
        <v>857</v>
      </c>
      <c r="AC6" s="89" t="s">
        <v>858</v>
      </c>
      <c r="AD6" s="89" t="s">
        <v>859</v>
      </c>
      <c r="AE6" s="89" t="s">
        <v>860</v>
      </c>
      <c r="AF6" s="90" t="s">
        <v>861</v>
      </c>
    </row>
    <row r="7" spans="1:33" s="87" customFormat="1" ht="18" customHeight="1" x14ac:dyDescent="0.3">
      <c r="A7" s="276" t="s">
        <v>862</v>
      </c>
      <c r="B7" s="81" t="s">
        <v>863</v>
      </c>
      <c r="C7" s="82" t="s">
        <v>864</v>
      </c>
      <c r="D7" s="82" t="s">
        <v>865</v>
      </c>
      <c r="E7" s="82" t="s">
        <v>866</v>
      </c>
      <c r="F7" s="82" t="s">
        <v>867</v>
      </c>
      <c r="G7" s="82" t="s">
        <v>868</v>
      </c>
      <c r="H7" s="82" t="s">
        <v>869</v>
      </c>
      <c r="I7" s="82" t="s">
        <v>870</v>
      </c>
      <c r="J7" s="84" t="s">
        <v>871</v>
      </c>
      <c r="K7" s="85"/>
      <c r="L7" s="277"/>
      <c r="M7" s="88" t="s">
        <v>872</v>
      </c>
      <c r="N7" s="89" t="s">
        <v>873</v>
      </c>
      <c r="O7" s="89" t="s">
        <v>874</v>
      </c>
      <c r="P7" s="89" t="s">
        <v>875</v>
      </c>
      <c r="Q7" s="89" t="s">
        <v>876</v>
      </c>
      <c r="R7" s="89" t="s">
        <v>877</v>
      </c>
      <c r="S7" s="89" t="s">
        <v>878</v>
      </c>
      <c r="T7" s="89" t="s">
        <v>879</v>
      </c>
      <c r="U7" s="90" t="s">
        <v>880</v>
      </c>
      <c r="V7" s="85"/>
      <c r="W7" s="277"/>
      <c r="X7" s="88" t="s">
        <v>881</v>
      </c>
      <c r="Y7" s="89" t="s">
        <v>882</v>
      </c>
      <c r="Z7" s="89" t="s">
        <v>883</v>
      </c>
      <c r="AA7" s="89" t="s">
        <v>884</v>
      </c>
      <c r="AB7" s="89" t="s">
        <v>885</v>
      </c>
      <c r="AC7" s="89" t="s">
        <v>886</v>
      </c>
      <c r="AD7" s="89" t="s">
        <v>887</v>
      </c>
      <c r="AE7" s="89" t="s">
        <v>888</v>
      </c>
      <c r="AF7" s="90" t="s">
        <v>889</v>
      </c>
    </row>
    <row r="8" spans="1:33" s="87" customFormat="1" ht="18" customHeight="1" thickBot="1" x14ac:dyDescent="0.35">
      <c r="A8" s="277"/>
      <c r="B8" s="88" t="s">
        <v>890</v>
      </c>
      <c r="C8" s="89" t="s">
        <v>891</v>
      </c>
      <c r="D8" s="89" t="s">
        <v>892</v>
      </c>
      <c r="E8" s="89" t="s">
        <v>893</v>
      </c>
      <c r="F8" s="89" t="s">
        <v>894</v>
      </c>
      <c r="G8" s="89" t="s">
        <v>895</v>
      </c>
      <c r="H8" s="89" t="s">
        <v>896</v>
      </c>
      <c r="I8" s="89" t="s">
        <v>897</v>
      </c>
      <c r="J8" s="90" t="s">
        <v>898</v>
      </c>
      <c r="K8" s="85"/>
      <c r="L8" s="278"/>
      <c r="M8" s="91" t="s">
        <v>899</v>
      </c>
      <c r="N8" s="92" t="s">
        <v>900</v>
      </c>
      <c r="O8" s="92"/>
      <c r="P8" s="92"/>
      <c r="Q8" s="92"/>
      <c r="R8" s="92"/>
      <c r="S8" s="92"/>
      <c r="T8" s="92"/>
      <c r="U8" s="93"/>
      <c r="V8" s="85"/>
      <c r="W8" s="277"/>
      <c r="X8" s="88" t="s">
        <v>901</v>
      </c>
      <c r="Y8" s="89" t="s">
        <v>902</v>
      </c>
      <c r="Z8" s="89" t="s">
        <v>903</v>
      </c>
      <c r="AA8" s="89" t="s">
        <v>904</v>
      </c>
      <c r="AB8" s="89" t="s">
        <v>905</v>
      </c>
      <c r="AC8" s="89" t="s">
        <v>906</v>
      </c>
      <c r="AD8" s="89" t="s">
        <v>907</v>
      </c>
      <c r="AE8" s="89" t="s">
        <v>908</v>
      </c>
      <c r="AF8" s="90" t="s">
        <v>909</v>
      </c>
    </row>
    <row r="9" spans="1:33" s="87" customFormat="1" ht="18" customHeight="1" thickBot="1" x14ac:dyDescent="0.35">
      <c r="A9" s="278"/>
      <c r="B9" s="91" t="s">
        <v>910</v>
      </c>
      <c r="C9" s="92" t="s">
        <v>2019</v>
      </c>
      <c r="D9" s="92" t="s">
        <v>2020</v>
      </c>
      <c r="E9" s="92" t="s">
        <v>911</v>
      </c>
      <c r="F9" s="92" t="s">
        <v>912</v>
      </c>
      <c r="G9" s="92"/>
      <c r="H9" s="92"/>
      <c r="I9" s="92"/>
      <c r="J9" s="93"/>
      <c r="K9" s="85"/>
      <c r="L9" s="276" t="s">
        <v>913</v>
      </c>
      <c r="M9" s="81" t="s">
        <v>914</v>
      </c>
      <c r="N9" s="82" t="s">
        <v>915</v>
      </c>
      <c r="O9" s="82" t="s">
        <v>916</v>
      </c>
      <c r="P9" s="82" t="s">
        <v>917</v>
      </c>
      <c r="Q9" s="82" t="s">
        <v>918</v>
      </c>
      <c r="R9" s="82" t="s">
        <v>919</v>
      </c>
      <c r="S9" s="82" t="s">
        <v>920</v>
      </c>
      <c r="T9" s="82" t="s">
        <v>921</v>
      </c>
      <c r="U9" s="84" t="s">
        <v>922</v>
      </c>
      <c r="V9" s="85"/>
      <c r="W9" s="277"/>
      <c r="X9" s="88" t="s">
        <v>923</v>
      </c>
      <c r="Y9" s="89" t="s">
        <v>924</v>
      </c>
      <c r="Z9" s="89" t="s">
        <v>925</v>
      </c>
      <c r="AA9" s="89" t="s">
        <v>926</v>
      </c>
      <c r="AB9" s="89" t="s">
        <v>927</v>
      </c>
      <c r="AC9" s="89" t="s">
        <v>928</v>
      </c>
      <c r="AD9" s="89" t="s">
        <v>929</v>
      </c>
      <c r="AE9" s="89" t="s">
        <v>930</v>
      </c>
      <c r="AF9" s="90" t="s">
        <v>931</v>
      </c>
      <c r="AG9" s="94"/>
    </row>
    <row r="10" spans="1:33" s="87" customFormat="1" ht="18" customHeight="1" x14ac:dyDescent="0.3">
      <c r="A10" s="276" t="s">
        <v>932</v>
      </c>
      <c r="B10" s="81" t="s">
        <v>933</v>
      </c>
      <c r="C10" s="82" t="s">
        <v>934</v>
      </c>
      <c r="D10" s="82" t="s">
        <v>935</v>
      </c>
      <c r="E10" s="82" t="s">
        <v>936</v>
      </c>
      <c r="F10" s="82" t="s">
        <v>937</v>
      </c>
      <c r="G10" s="82" t="s">
        <v>938</v>
      </c>
      <c r="H10" s="82" t="s">
        <v>939</v>
      </c>
      <c r="I10" s="82" t="s">
        <v>940</v>
      </c>
      <c r="J10" s="84" t="s">
        <v>941</v>
      </c>
      <c r="K10" s="85"/>
      <c r="L10" s="277"/>
      <c r="M10" s="88" t="s">
        <v>942</v>
      </c>
      <c r="N10" s="89" t="s">
        <v>943</v>
      </c>
      <c r="O10" s="89" t="s">
        <v>944</v>
      </c>
      <c r="P10" s="89" t="s">
        <v>945</v>
      </c>
      <c r="Q10" s="89" t="s">
        <v>946</v>
      </c>
      <c r="R10" s="89" t="s">
        <v>947</v>
      </c>
      <c r="S10" s="89" t="s">
        <v>948</v>
      </c>
      <c r="T10" s="89" t="s">
        <v>949</v>
      </c>
      <c r="U10" s="90" t="s">
        <v>950</v>
      </c>
      <c r="V10" s="85"/>
      <c r="W10" s="277"/>
      <c r="X10" s="88" t="s">
        <v>951</v>
      </c>
      <c r="Y10" s="89" t="s">
        <v>952</v>
      </c>
      <c r="Z10" s="89" t="s">
        <v>953</v>
      </c>
      <c r="AA10" s="89" t="s">
        <v>954</v>
      </c>
      <c r="AB10" s="89" t="s">
        <v>955</v>
      </c>
      <c r="AC10" s="89" t="s">
        <v>956</v>
      </c>
      <c r="AD10" s="89" t="s">
        <v>957</v>
      </c>
      <c r="AE10" s="89" t="s">
        <v>958</v>
      </c>
      <c r="AF10" s="90" t="s">
        <v>959</v>
      </c>
    </row>
    <row r="11" spans="1:33" s="87" customFormat="1" ht="18" customHeight="1" x14ac:dyDescent="0.3">
      <c r="A11" s="277"/>
      <c r="B11" s="88" t="s">
        <v>960</v>
      </c>
      <c r="C11" s="89" t="s">
        <v>961</v>
      </c>
      <c r="D11" s="89" t="s">
        <v>962</v>
      </c>
      <c r="E11" s="89" t="s">
        <v>963</v>
      </c>
      <c r="F11" s="89" t="s">
        <v>964</v>
      </c>
      <c r="G11" s="89" t="s">
        <v>965</v>
      </c>
      <c r="H11" s="89" t="s">
        <v>966</v>
      </c>
      <c r="I11" s="89" t="s">
        <v>967</v>
      </c>
      <c r="J11" s="90" t="s">
        <v>968</v>
      </c>
      <c r="K11" s="85"/>
      <c r="L11" s="277"/>
      <c r="M11" s="88" t="s">
        <v>969</v>
      </c>
      <c r="N11" s="89" t="s">
        <v>970</v>
      </c>
      <c r="O11" s="89" t="s">
        <v>971</v>
      </c>
      <c r="P11" s="89" t="s">
        <v>972</v>
      </c>
      <c r="Q11" s="89" t="s">
        <v>973</v>
      </c>
      <c r="R11" s="89" t="s">
        <v>974</v>
      </c>
      <c r="S11" s="89" t="s">
        <v>975</v>
      </c>
      <c r="T11" s="89" t="s">
        <v>976</v>
      </c>
      <c r="U11" s="90" t="s">
        <v>977</v>
      </c>
      <c r="V11" s="85"/>
      <c r="W11" s="277"/>
      <c r="X11" s="88" t="s">
        <v>978</v>
      </c>
      <c r="Y11" s="89" t="s">
        <v>979</v>
      </c>
      <c r="Z11" s="89" t="s">
        <v>980</v>
      </c>
      <c r="AA11" s="89" t="s">
        <v>981</v>
      </c>
      <c r="AB11" s="89" t="s">
        <v>982</v>
      </c>
      <c r="AC11" s="89" t="s">
        <v>983</v>
      </c>
      <c r="AD11" s="89" t="s">
        <v>984</v>
      </c>
      <c r="AE11" s="89" t="s">
        <v>985</v>
      </c>
      <c r="AF11" s="90" t="s">
        <v>986</v>
      </c>
    </row>
    <row r="12" spans="1:33" s="87" customFormat="1" ht="18" customHeight="1" x14ac:dyDescent="0.3">
      <c r="A12" s="277"/>
      <c r="B12" s="88" t="s">
        <v>987</v>
      </c>
      <c r="C12" s="89" t="s">
        <v>988</v>
      </c>
      <c r="D12" s="89" t="s">
        <v>989</v>
      </c>
      <c r="E12" s="89" t="s">
        <v>990</v>
      </c>
      <c r="F12" s="89" t="s">
        <v>991</v>
      </c>
      <c r="G12" s="89" t="s">
        <v>992</v>
      </c>
      <c r="H12" s="89" t="s">
        <v>993</v>
      </c>
      <c r="I12" s="89" t="s">
        <v>994</v>
      </c>
      <c r="J12" s="90" t="s">
        <v>995</v>
      </c>
      <c r="K12" s="85"/>
      <c r="L12" s="277"/>
      <c r="M12" s="88" t="s">
        <v>996</v>
      </c>
      <c r="N12" s="89" t="s">
        <v>997</v>
      </c>
      <c r="O12" s="89" t="s">
        <v>998</v>
      </c>
      <c r="P12" s="89" t="s">
        <v>999</v>
      </c>
      <c r="Q12" s="89" t="s">
        <v>1000</v>
      </c>
      <c r="R12" s="89" t="s">
        <v>1001</v>
      </c>
      <c r="S12" s="89" t="s">
        <v>1002</v>
      </c>
      <c r="T12" s="89" t="s">
        <v>1003</v>
      </c>
      <c r="U12" s="90" t="s">
        <v>1004</v>
      </c>
      <c r="V12" s="85"/>
      <c r="W12" s="277"/>
      <c r="X12" s="88" t="s">
        <v>1005</v>
      </c>
      <c r="Y12" s="89" t="s">
        <v>1006</v>
      </c>
      <c r="Z12" s="89" t="s">
        <v>1007</v>
      </c>
      <c r="AA12" s="89" t="s">
        <v>1008</v>
      </c>
      <c r="AB12" s="89" t="s">
        <v>1009</v>
      </c>
      <c r="AC12" s="89" t="s">
        <v>1010</v>
      </c>
      <c r="AD12" s="89" t="s">
        <v>1011</v>
      </c>
      <c r="AE12" s="89" t="s">
        <v>1012</v>
      </c>
      <c r="AF12" s="90" t="s">
        <v>1013</v>
      </c>
    </row>
    <row r="13" spans="1:33" s="87" customFormat="1" ht="18" customHeight="1" x14ac:dyDescent="0.3">
      <c r="A13" s="277"/>
      <c r="B13" s="88" t="s">
        <v>1014</v>
      </c>
      <c r="C13" s="89" t="s">
        <v>1015</v>
      </c>
      <c r="D13" s="89" t="s">
        <v>1016</v>
      </c>
      <c r="E13" s="89" t="s">
        <v>1017</v>
      </c>
      <c r="F13" s="89" t="s">
        <v>1018</v>
      </c>
      <c r="G13" s="89" t="s">
        <v>1019</v>
      </c>
      <c r="H13" s="89" t="s">
        <v>1020</v>
      </c>
      <c r="I13" s="89" t="s">
        <v>1021</v>
      </c>
      <c r="J13" s="90" t="s">
        <v>1022</v>
      </c>
      <c r="K13" s="85"/>
      <c r="L13" s="277"/>
      <c r="M13" s="88" t="s">
        <v>1023</v>
      </c>
      <c r="N13" s="89" t="s">
        <v>1024</v>
      </c>
      <c r="O13" s="89" t="s">
        <v>1025</v>
      </c>
      <c r="P13" s="89" t="s">
        <v>1026</v>
      </c>
      <c r="Q13" s="89" t="s">
        <v>1027</v>
      </c>
      <c r="R13" s="89" t="s">
        <v>1028</v>
      </c>
      <c r="S13" s="89" t="s">
        <v>1029</v>
      </c>
      <c r="T13" s="89" t="s">
        <v>1030</v>
      </c>
      <c r="U13" s="90" t="s">
        <v>1031</v>
      </c>
      <c r="V13" s="85"/>
      <c r="W13" s="277"/>
      <c r="X13" s="88" t="s">
        <v>1032</v>
      </c>
      <c r="Y13" s="89" t="s">
        <v>1033</v>
      </c>
      <c r="Z13" s="89" t="s">
        <v>1034</v>
      </c>
      <c r="AA13" s="89" t="s">
        <v>1035</v>
      </c>
      <c r="AB13" s="89" t="s">
        <v>1036</v>
      </c>
      <c r="AC13" s="89" t="s">
        <v>1037</v>
      </c>
      <c r="AD13" s="89" t="s">
        <v>1038</v>
      </c>
      <c r="AE13" s="89" t="s">
        <v>1039</v>
      </c>
      <c r="AF13" s="90" t="s">
        <v>1040</v>
      </c>
    </row>
    <row r="14" spans="1:33" s="87" customFormat="1" ht="18" customHeight="1" thickBot="1" x14ac:dyDescent="0.35">
      <c r="A14" s="277"/>
      <c r="B14" s="88" t="s">
        <v>1041</v>
      </c>
      <c r="C14" s="89" t="s">
        <v>1042</v>
      </c>
      <c r="D14" s="89" t="s">
        <v>1043</v>
      </c>
      <c r="E14" s="89" t="s">
        <v>1044</v>
      </c>
      <c r="F14" s="89" t="s">
        <v>1045</v>
      </c>
      <c r="G14" s="89" t="s">
        <v>1046</v>
      </c>
      <c r="H14" s="89" t="s">
        <v>1047</v>
      </c>
      <c r="I14" s="89" t="s">
        <v>1048</v>
      </c>
      <c r="J14" s="90" t="s">
        <v>1049</v>
      </c>
      <c r="K14" s="85"/>
      <c r="L14" s="277"/>
      <c r="M14" s="88" t="s">
        <v>1050</v>
      </c>
      <c r="N14" s="89" t="s">
        <v>1051</v>
      </c>
      <c r="O14" s="89" t="s">
        <v>1052</v>
      </c>
      <c r="P14" s="89" t="s">
        <v>1053</v>
      </c>
      <c r="Q14" s="89" t="s">
        <v>1054</v>
      </c>
      <c r="R14" s="89" t="s">
        <v>1055</v>
      </c>
      <c r="S14" s="89" t="s">
        <v>1056</v>
      </c>
      <c r="T14" s="89" t="s">
        <v>1057</v>
      </c>
      <c r="U14" s="90" t="s">
        <v>1058</v>
      </c>
      <c r="V14" s="85"/>
      <c r="W14" s="278"/>
      <c r="X14" s="91" t="s">
        <v>1059</v>
      </c>
      <c r="Y14" s="92" t="s">
        <v>1060</v>
      </c>
      <c r="Z14" s="92"/>
      <c r="AA14" s="92"/>
      <c r="AB14" s="92"/>
      <c r="AC14" s="92"/>
      <c r="AD14" s="92"/>
      <c r="AE14" s="92"/>
      <c r="AF14" s="93"/>
    </row>
    <row r="15" spans="1:33" s="87" customFormat="1" ht="18" customHeight="1" thickBot="1" x14ac:dyDescent="0.35">
      <c r="A15" s="278"/>
      <c r="B15" s="91" t="s">
        <v>1061</v>
      </c>
      <c r="C15" s="92" t="s">
        <v>1062</v>
      </c>
      <c r="D15" s="92" t="s">
        <v>1063</v>
      </c>
      <c r="E15" s="92"/>
      <c r="F15" s="92"/>
      <c r="G15" s="92"/>
      <c r="H15" s="92"/>
      <c r="I15" s="92"/>
      <c r="J15" s="93"/>
      <c r="K15" s="85"/>
      <c r="L15" s="277"/>
      <c r="M15" s="88" t="s">
        <v>1064</v>
      </c>
      <c r="N15" s="89" t="s">
        <v>1065</v>
      </c>
      <c r="O15" s="89" t="s">
        <v>1066</v>
      </c>
      <c r="P15" s="89" t="s">
        <v>1067</v>
      </c>
      <c r="Q15" s="89" t="s">
        <v>1068</v>
      </c>
      <c r="R15" s="89" t="s">
        <v>1069</v>
      </c>
      <c r="S15" s="89" t="s">
        <v>1070</v>
      </c>
      <c r="T15" s="89" t="s">
        <v>1071</v>
      </c>
      <c r="U15" s="90" t="s">
        <v>1072</v>
      </c>
      <c r="V15" s="85"/>
      <c r="W15" s="276" t="s">
        <v>1073</v>
      </c>
      <c r="X15" s="81" t="s">
        <v>1074</v>
      </c>
      <c r="Y15" s="82" t="s">
        <v>1075</v>
      </c>
      <c r="Z15" s="82" t="s">
        <v>1076</v>
      </c>
      <c r="AA15" s="82" t="s">
        <v>1077</v>
      </c>
      <c r="AB15" s="82" t="s">
        <v>1078</v>
      </c>
      <c r="AC15" s="82" t="s">
        <v>1079</v>
      </c>
      <c r="AD15" s="82" t="s">
        <v>1080</v>
      </c>
      <c r="AE15" s="82" t="s">
        <v>1081</v>
      </c>
      <c r="AF15" s="84" t="s">
        <v>1082</v>
      </c>
    </row>
    <row r="16" spans="1:33" s="87" customFormat="1" ht="18" customHeight="1" x14ac:dyDescent="0.3">
      <c r="A16" s="276" t="s">
        <v>1083</v>
      </c>
      <c r="B16" s="81" t="s">
        <v>1084</v>
      </c>
      <c r="C16" s="82" t="s">
        <v>1085</v>
      </c>
      <c r="D16" s="82" t="s">
        <v>1086</v>
      </c>
      <c r="E16" s="82" t="s">
        <v>1087</v>
      </c>
      <c r="F16" s="82" t="s">
        <v>1088</v>
      </c>
      <c r="G16" s="82" t="s">
        <v>1089</v>
      </c>
      <c r="H16" s="82" t="s">
        <v>1090</v>
      </c>
      <c r="I16" s="82" t="s">
        <v>1091</v>
      </c>
      <c r="J16" s="84" t="s">
        <v>1092</v>
      </c>
      <c r="K16" s="85"/>
      <c r="L16" s="277"/>
      <c r="M16" s="88" t="s">
        <v>1093</v>
      </c>
      <c r="N16" s="89" t="s">
        <v>1094</v>
      </c>
      <c r="O16" s="89" t="s">
        <v>1095</v>
      </c>
      <c r="P16" s="89" t="s">
        <v>1096</v>
      </c>
      <c r="Q16" s="89" t="s">
        <v>1097</v>
      </c>
      <c r="R16" s="89" t="s">
        <v>1098</v>
      </c>
      <c r="S16" s="89" t="s">
        <v>1099</v>
      </c>
      <c r="T16" s="89" t="s">
        <v>1100</v>
      </c>
      <c r="U16" s="90" t="s">
        <v>1101</v>
      </c>
      <c r="V16" s="85"/>
      <c r="W16" s="280"/>
      <c r="X16" s="88" t="s">
        <v>1102</v>
      </c>
      <c r="Y16" s="89" t="s">
        <v>1103</v>
      </c>
      <c r="Z16" s="89" t="s">
        <v>1104</v>
      </c>
      <c r="AA16" s="89" t="s">
        <v>1105</v>
      </c>
      <c r="AB16" s="89" t="s">
        <v>1106</v>
      </c>
      <c r="AC16" s="89" t="s">
        <v>1107</v>
      </c>
      <c r="AD16" s="89" t="s">
        <v>1108</v>
      </c>
      <c r="AE16" s="89" t="s">
        <v>1109</v>
      </c>
      <c r="AF16" s="90" t="s">
        <v>1110</v>
      </c>
    </row>
    <row r="17" spans="1:32" s="87" customFormat="1" ht="18" customHeight="1" x14ac:dyDescent="0.3">
      <c r="A17" s="277"/>
      <c r="B17" s="88" t="s">
        <v>1111</v>
      </c>
      <c r="C17" s="89" t="s">
        <v>1112</v>
      </c>
      <c r="D17" s="89" t="s">
        <v>1113</v>
      </c>
      <c r="E17" s="89" t="s">
        <v>1114</v>
      </c>
      <c r="F17" s="89" t="s">
        <v>1115</v>
      </c>
      <c r="G17" s="89" t="s">
        <v>1116</v>
      </c>
      <c r="H17" s="89" t="s">
        <v>1117</v>
      </c>
      <c r="I17" s="89" t="s">
        <v>1118</v>
      </c>
      <c r="J17" s="90" t="s">
        <v>1119</v>
      </c>
      <c r="K17" s="85"/>
      <c r="L17" s="277"/>
      <c r="M17" s="88" t="s">
        <v>1120</v>
      </c>
      <c r="N17" s="89" t="s">
        <v>1121</v>
      </c>
      <c r="O17" s="89" t="s">
        <v>1122</v>
      </c>
      <c r="P17" s="89" t="s">
        <v>1123</v>
      </c>
      <c r="Q17" s="89" t="s">
        <v>1124</v>
      </c>
      <c r="R17" s="89" t="s">
        <v>1125</v>
      </c>
      <c r="S17" s="89" t="s">
        <v>1126</v>
      </c>
      <c r="T17" s="89" t="s">
        <v>1127</v>
      </c>
      <c r="U17" s="90" t="s">
        <v>1128</v>
      </c>
      <c r="V17" s="85"/>
      <c r="W17" s="280"/>
      <c r="X17" s="88" t="s">
        <v>1129</v>
      </c>
      <c r="Y17" s="89" t="s">
        <v>1130</v>
      </c>
      <c r="Z17" s="89" t="s">
        <v>1131</v>
      </c>
      <c r="AA17" s="89" t="s">
        <v>1132</v>
      </c>
      <c r="AB17" s="89" t="s">
        <v>1133</v>
      </c>
      <c r="AC17" s="89" t="s">
        <v>1134</v>
      </c>
      <c r="AD17" s="89" t="s">
        <v>1135</v>
      </c>
      <c r="AE17" s="89" t="s">
        <v>1136</v>
      </c>
      <c r="AF17" s="90" t="s">
        <v>1137</v>
      </c>
    </row>
    <row r="18" spans="1:32" s="87" customFormat="1" ht="18" customHeight="1" thickBot="1" x14ac:dyDescent="0.35">
      <c r="A18" s="277"/>
      <c r="B18" s="88" t="s">
        <v>1138</v>
      </c>
      <c r="C18" s="89" t="s">
        <v>1139</v>
      </c>
      <c r="D18" s="89" t="s">
        <v>1140</v>
      </c>
      <c r="E18" s="89" t="s">
        <v>1141</v>
      </c>
      <c r="F18" s="89" t="s">
        <v>1142</v>
      </c>
      <c r="G18" s="89" t="s">
        <v>1143</v>
      </c>
      <c r="H18" s="89" t="s">
        <v>1144</v>
      </c>
      <c r="I18" s="89" t="s">
        <v>1145</v>
      </c>
      <c r="J18" s="90" t="s">
        <v>1146</v>
      </c>
      <c r="K18" s="85"/>
      <c r="L18" s="279"/>
      <c r="M18" s="95" t="s">
        <v>1147</v>
      </c>
      <c r="N18" s="96"/>
      <c r="O18" s="96"/>
      <c r="P18" s="96"/>
      <c r="Q18" s="96"/>
      <c r="R18" s="96"/>
      <c r="S18" s="96"/>
      <c r="T18" s="96"/>
      <c r="U18" s="97"/>
      <c r="V18" s="85"/>
      <c r="W18" s="280"/>
      <c r="X18" s="95" t="s">
        <v>1148</v>
      </c>
      <c r="Y18" s="96" t="s">
        <v>1149</v>
      </c>
      <c r="Z18" s="96" t="s">
        <v>1150</v>
      </c>
      <c r="AA18" s="96" t="s">
        <v>1151</v>
      </c>
      <c r="AB18" s="96" t="s">
        <v>1152</v>
      </c>
      <c r="AC18" s="96" t="s">
        <v>1153</v>
      </c>
      <c r="AD18" s="96" t="s">
        <v>1154</v>
      </c>
      <c r="AE18" s="96" t="s">
        <v>1155</v>
      </c>
      <c r="AF18" s="97" t="s">
        <v>1156</v>
      </c>
    </row>
    <row r="19" spans="1:32" s="87" customFormat="1" ht="18" customHeight="1" x14ac:dyDescent="0.3">
      <c r="A19" s="277"/>
      <c r="B19" s="88" t="s">
        <v>1157</v>
      </c>
      <c r="C19" s="89" t="s">
        <v>1158</v>
      </c>
      <c r="D19" s="89" t="s">
        <v>1159</v>
      </c>
      <c r="E19" s="89" t="s">
        <v>1160</v>
      </c>
      <c r="F19" s="89" t="s">
        <v>1161</v>
      </c>
      <c r="G19" s="89" t="s">
        <v>1162</v>
      </c>
      <c r="H19" s="89" t="s">
        <v>1163</v>
      </c>
      <c r="I19" s="89" t="s">
        <v>1164</v>
      </c>
      <c r="J19" s="90" t="s">
        <v>1165</v>
      </c>
      <c r="K19" s="85"/>
      <c r="L19" s="276" t="s">
        <v>1166</v>
      </c>
      <c r="M19" s="81">
        <v>0</v>
      </c>
      <c r="N19" s="82">
        <v>1</v>
      </c>
      <c r="O19" s="82">
        <v>2</v>
      </c>
      <c r="P19" s="82">
        <v>3</v>
      </c>
      <c r="Q19" s="82">
        <v>4</v>
      </c>
      <c r="R19" s="82">
        <v>5</v>
      </c>
      <c r="S19" s="82">
        <v>6</v>
      </c>
      <c r="T19" s="82">
        <v>7</v>
      </c>
      <c r="U19" s="84">
        <v>8</v>
      </c>
      <c r="V19" s="85"/>
      <c r="W19" s="280"/>
      <c r="X19" s="88" t="s">
        <v>1167</v>
      </c>
      <c r="Y19" s="89" t="s">
        <v>1168</v>
      </c>
      <c r="Z19" s="89" t="s">
        <v>1169</v>
      </c>
      <c r="AA19" s="89" t="s">
        <v>1170</v>
      </c>
      <c r="AB19" s="89" t="s">
        <v>1171</v>
      </c>
      <c r="AC19" s="89" t="s">
        <v>1172</v>
      </c>
      <c r="AD19" s="89" t="s">
        <v>1173</v>
      </c>
      <c r="AE19" s="89" t="s">
        <v>1174</v>
      </c>
      <c r="AF19" s="90" t="s">
        <v>1175</v>
      </c>
    </row>
    <row r="20" spans="1:32" s="87" customFormat="1" ht="18" customHeight="1" x14ac:dyDescent="0.3">
      <c r="A20" s="277"/>
      <c r="B20" s="88" t="s">
        <v>1176</v>
      </c>
      <c r="C20" s="89" t="s">
        <v>1177</v>
      </c>
      <c r="D20" s="89" t="s">
        <v>1178</v>
      </c>
      <c r="E20" s="89" t="s">
        <v>1179</v>
      </c>
      <c r="F20" s="89" t="s">
        <v>1180</v>
      </c>
      <c r="G20" s="89" t="s">
        <v>1181</v>
      </c>
      <c r="H20" s="89" t="s">
        <v>1182</v>
      </c>
      <c r="I20" s="89" t="s">
        <v>1183</v>
      </c>
      <c r="J20" s="90" t="s">
        <v>1184</v>
      </c>
      <c r="K20" s="85"/>
      <c r="L20" s="277"/>
      <c r="M20" s="88">
        <v>9</v>
      </c>
      <c r="N20" s="89" t="s">
        <v>1185</v>
      </c>
      <c r="O20" s="89" t="s">
        <v>1186</v>
      </c>
      <c r="P20" s="89" t="s">
        <v>1187</v>
      </c>
      <c r="Q20" s="89" t="s">
        <v>1188</v>
      </c>
      <c r="R20" s="89" t="s">
        <v>1189</v>
      </c>
      <c r="S20" s="89" t="s">
        <v>1190</v>
      </c>
      <c r="T20" s="89" t="s">
        <v>1191</v>
      </c>
      <c r="U20" s="90" t="s">
        <v>1192</v>
      </c>
      <c r="V20" s="85"/>
      <c r="W20" s="280"/>
      <c r="X20" s="88" t="s">
        <v>1193</v>
      </c>
      <c r="Y20" s="89" t="s">
        <v>1194</v>
      </c>
      <c r="Z20" s="89" t="s">
        <v>1195</v>
      </c>
      <c r="AA20" s="89" t="s">
        <v>1196</v>
      </c>
      <c r="AB20" s="89" t="s">
        <v>1197</v>
      </c>
      <c r="AC20" s="89" t="s">
        <v>1198</v>
      </c>
      <c r="AD20" s="89" t="s">
        <v>1199</v>
      </c>
      <c r="AE20" s="89" t="s">
        <v>1200</v>
      </c>
      <c r="AF20" s="90" t="s">
        <v>1201</v>
      </c>
    </row>
    <row r="21" spans="1:32" s="87" customFormat="1" ht="18" customHeight="1" x14ac:dyDescent="0.3">
      <c r="A21" s="277"/>
      <c r="B21" s="88" t="s">
        <v>1202</v>
      </c>
      <c r="C21" s="89" t="s">
        <v>1203</v>
      </c>
      <c r="D21" s="89" t="s">
        <v>1204</v>
      </c>
      <c r="E21" s="89" t="s">
        <v>1205</v>
      </c>
      <c r="F21" s="89" t="s">
        <v>1206</v>
      </c>
      <c r="G21" s="89" t="s">
        <v>1207</v>
      </c>
      <c r="H21" s="89" t="s">
        <v>1208</v>
      </c>
      <c r="I21" s="89" t="s">
        <v>1209</v>
      </c>
      <c r="J21" s="90" t="s">
        <v>1210</v>
      </c>
      <c r="K21" s="85"/>
      <c r="L21" s="277"/>
      <c r="M21" s="88" t="s">
        <v>1211</v>
      </c>
      <c r="N21" s="89" t="s">
        <v>1212</v>
      </c>
      <c r="O21" s="89" t="s">
        <v>1213</v>
      </c>
      <c r="P21" s="89" t="s">
        <v>1722</v>
      </c>
      <c r="Q21" s="89" t="s">
        <v>1214</v>
      </c>
      <c r="R21" s="89" t="s">
        <v>1215</v>
      </c>
      <c r="S21" s="89" t="s">
        <v>1216</v>
      </c>
      <c r="T21" s="89" t="s">
        <v>1217</v>
      </c>
      <c r="U21" s="90" t="s">
        <v>1218</v>
      </c>
      <c r="V21" s="85"/>
      <c r="W21" s="280"/>
      <c r="X21" s="98" t="s">
        <v>1219</v>
      </c>
      <c r="Y21" s="99" t="s">
        <v>1220</v>
      </c>
      <c r="Z21" s="99" t="s">
        <v>1221</v>
      </c>
      <c r="AA21" s="99" t="s">
        <v>1222</v>
      </c>
      <c r="AB21" s="99" t="s">
        <v>1223</v>
      </c>
      <c r="AC21" s="99" t="s">
        <v>1224</v>
      </c>
      <c r="AD21" s="99" t="s">
        <v>1225</v>
      </c>
      <c r="AE21" s="99" t="s">
        <v>1226</v>
      </c>
      <c r="AF21" s="100" t="s">
        <v>1227</v>
      </c>
    </row>
    <row r="22" spans="1:32" s="87" customFormat="1" ht="18" customHeight="1" thickBot="1" x14ac:dyDescent="0.35">
      <c r="A22" s="277"/>
      <c r="B22" s="88" t="s">
        <v>1228</v>
      </c>
      <c r="C22" s="89" t="s">
        <v>1229</v>
      </c>
      <c r="D22" s="89" t="s">
        <v>1230</v>
      </c>
      <c r="E22" s="89" t="s">
        <v>1231</v>
      </c>
      <c r="F22" s="89" t="s">
        <v>1232</v>
      </c>
      <c r="G22" s="89" t="s">
        <v>1233</v>
      </c>
      <c r="H22" s="89" t="s">
        <v>1234</v>
      </c>
      <c r="I22" s="89" t="s">
        <v>1235</v>
      </c>
      <c r="J22" s="90" t="s">
        <v>1236</v>
      </c>
      <c r="K22" s="85"/>
      <c r="L22" s="278"/>
      <c r="M22" s="91" t="s">
        <v>1237</v>
      </c>
      <c r="N22" s="92" t="s">
        <v>1238</v>
      </c>
      <c r="O22" s="92" t="s">
        <v>1239</v>
      </c>
      <c r="P22" s="92"/>
      <c r="Q22" s="92"/>
      <c r="R22" s="92"/>
      <c r="S22" s="92"/>
      <c r="T22" s="92"/>
      <c r="U22" s="93"/>
      <c r="V22" s="85"/>
      <c r="W22" s="280"/>
      <c r="X22" s="88" t="s">
        <v>1240</v>
      </c>
      <c r="Y22" s="89" t="s">
        <v>1241</v>
      </c>
      <c r="Z22" s="89" t="s">
        <v>1242</v>
      </c>
      <c r="AA22" s="89" t="s">
        <v>1243</v>
      </c>
      <c r="AB22" s="89" t="s">
        <v>1244</v>
      </c>
      <c r="AC22" s="89" t="s">
        <v>1245</v>
      </c>
      <c r="AD22" s="89" t="s">
        <v>1246</v>
      </c>
      <c r="AE22" s="89" t="s">
        <v>1247</v>
      </c>
      <c r="AF22" s="90" t="s">
        <v>1248</v>
      </c>
    </row>
    <row r="23" spans="1:32" s="87" customFormat="1" ht="18" customHeight="1" x14ac:dyDescent="0.3">
      <c r="A23" s="277"/>
      <c r="B23" s="88" t="s">
        <v>1249</v>
      </c>
      <c r="C23" s="89" t="s">
        <v>1250</v>
      </c>
      <c r="D23" s="89" t="s">
        <v>1251</v>
      </c>
      <c r="E23" s="89" t="s">
        <v>1252</v>
      </c>
      <c r="F23" s="89" t="s">
        <v>1253</v>
      </c>
      <c r="G23" s="89" t="s">
        <v>1254</v>
      </c>
      <c r="H23" s="89" t="s">
        <v>1255</v>
      </c>
      <c r="I23" s="89" t="s">
        <v>1256</v>
      </c>
      <c r="J23" s="90" t="s">
        <v>1257</v>
      </c>
      <c r="K23" s="85"/>
      <c r="L23" s="276" t="s">
        <v>1258</v>
      </c>
      <c r="M23" s="81" t="s">
        <v>1259</v>
      </c>
      <c r="N23" s="82" t="s">
        <v>1260</v>
      </c>
      <c r="O23" s="82" t="s">
        <v>1260</v>
      </c>
      <c r="P23" s="82" t="s">
        <v>1261</v>
      </c>
      <c r="Q23" s="82" t="s">
        <v>1262</v>
      </c>
      <c r="R23" s="82" t="s">
        <v>1263</v>
      </c>
      <c r="S23" s="82" t="s">
        <v>1264</v>
      </c>
      <c r="T23" s="82" t="s">
        <v>1265</v>
      </c>
      <c r="U23" s="84" t="s">
        <v>1266</v>
      </c>
      <c r="V23" s="85"/>
      <c r="W23" s="280"/>
      <c r="X23" s="88" t="s">
        <v>1267</v>
      </c>
      <c r="Y23" s="89" t="s">
        <v>1268</v>
      </c>
      <c r="Z23" s="89" t="s">
        <v>1269</v>
      </c>
      <c r="AA23" s="89" t="s">
        <v>1270</v>
      </c>
      <c r="AB23" s="89" t="s">
        <v>1271</v>
      </c>
      <c r="AC23" s="89" t="s">
        <v>1272</v>
      </c>
      <c r="AD23" s="89" t="s">
        <v>1273</v>
      </c>
      <c r="AE23" s="89" t="s">
        <v>1274</v>
      </c>
      <c r="AF23" s="90" t="s">
        <v>1275</v>
      </c>
    </row>
    <row r="24" spans="1:32" s="87" customFormat="1" ht="18" customHeight="1" thickBot="1" x14ac:dyDescent="0.35">
      <c r="A24" s="277"/>
      <c r="B24" s="88" t="s">
        <v>1276</v>
      </c>
      <c r="C24" s="89" t="s">
        <v>1277</v>
      </c>
      <c r="D24" s="89" t="s">
        <v>1278</v>
      </c>
      <c r="E24" s="89" t="s">
        <v>1279</v>
      </c>
      <c r="F24" s="89" t="s">
        <v>1280</v>
      </c>
      <c r="G24" s="89" t="s">
        <v>1281</v>
      </c>
      <c r="H24" s="89" t="s">
        <v>1281</v>
      </c>
      <c r="I24" s="89" t="s">
        <v>1282</v>
      </c>
      <c r="J24" s="90" t="s">
        <v>1283</v>
      </c>
      <c r="K24" s="85"/>
      <c r="L24" s="278"/>
      <c r="M24" s="91" t="s">
        <v>1284</v>
      </c>
      <c r="N24" s="92" t="s">
        <v>1285</v>
      </c>
      <c r="O24" s="92" t="s">
        <v>1286</v>
      </c>
      <c r="P24" s="92" t="s">
        <v>1287</v>
      </c>
      <c r="Q24" s="92" t="s">
        <v>1288</v>
      </c>
      <c r="R24" s="92" t="s">
        <v>1289</v>
      </c>
      <c r="S24" s="92" t="s">
        <v>1290</v>
      </c>
      <c r="T24" s="92" t="s">
        <v>1291</v>
      </c>
      <c r="U24" s="93" t="s">
        <v>1292</v>
      </c>
      <c r="V24" s="85"/>
      <c r="W24" s="281"/>
      <c r="X24" s="91" t="s">
        <v>1293</v>
      </c>
      <c r="Y24" s="92" t="s">
        <v>1294</v>
      </c>
      <c r="Z24" s="92" t="s">
        <v>1295</v>
      </c>
      <c r="AA24" s="92" t="s">
        <v>1296</v>
      </c>
      <c r="AB24" s="92"/>
      <c r="AC24" s="92"/>
      <c r="AD24" s="92"/>
      <c r="AE24" s="92"/>
      <c r="AF24" s="93"/>
    </row>
    <row r="25" spans="1:32" s="87" customFormat="1" ht="18" customHeight="1" x14ac:dyDescent="0.3">
      <c r="A25" s="277"/>
      <c r="B25" s="88" t="s">
        <v>1297</v>
      </c>
      <c r="C25" s="89" t="s">
        <v>1298</v>
      </c>
      <c r="D25" s="89" t="s">
        <v>1299</v>
      </c>
      <c r="E25" s="89" t="s">
        <v>1300</v>
      </c>
      <c r="F25" s="89" t="s">
        <v>1301</v>
      </c>
      <c r="G25" s="89" t="s">
        <v>1302</v>
      </c>
      <c r="H25" s="89" t="s">
        <v>1303</v>
      </c>
      <c r="I25" s="89" t="s">
        <v>1304</v>
      </c>
      <c r="J25" s="90" t="s">
        <v>1305</v>
      </c>
      <c r="K25" s="85"/>
      <c r="L25" s="276" t="s">
        <v>1306</v>
      </c>
      <c r="M25" s="81" t="s">
        <v>1307</v>
      </c>
      <c r="N25" s="82" t="s">
        <v>1308</v>
      </c>
      <c r="O25" s="82" t="s">
        <v>1309</v>
      </c>
      <c r="P25" s="82" t="s">
        <v>1310</v>
      </c>
      <c r="Q25" s="82" t="s">
        <v>1311</v>
      </c>
      <c r="R25" s="82" t="s">
        <v>1312</v>
      </c>
      <c r="S25" s="82" t="s">
        <v>1313</v>
      </c>
      <c r="T25" s="82" t="s">
        <v>832</v>
      </c>
      <c r="U25" s="84" t="s">
        <v>1314</v>
      </c>
      <c r="V25" s="85"/>
      <c r="W25" s="282" t="s">
        <v>1315</v>
      </c>
      <c r="X25" s="98" t="s">
        <v>1316</v>
      </c>
      <c r="Y25" s="99" t="s">
        <v>1317</v>
      </c>
      <c r="Z25" s="99" t="s">
        <v>1318</v>
      </c>
      <c r="AA25" s="99" t="s">
        <v>1319</v>
      </c>
      <c r="AB25" s="99" t="s">
        <v>1320</v>
      </c>
      <c r="AC25" s="99" t="s">
        <v>1321</v>
      </c>
      <c r="AD25" s="99" t="s">
        <v>1322</v>
      </c>
      <c r="AE25" s="99" t="s">
        <v>1323</v>
      </c>
      <c r="AF25" s="100" t="s">
        <v>1324</v>
      </c>
    </row>
    <row r="26" spans="1:32" s="87" customFormat="1" ht="18" customHeight="1" thickBot="1" x14ac:dyDescent="0.35">
      <c r="A26" s="278"/>
      <c r="B26" s="91" t="s">
        <v>1325</v>
      </c>
      <c r="C26" s="92" t="s">
        <v>1326</v>
      </c>
      <c r="D26" s="92" t="s">
        <v>1327</v>
      </c>
      <c r="E26" s="92"/>
      <c r="F26" s="92"/>
      <c r="G26" s="92"/>
      <c r="H26" s="92"/>
      <c r="I26" s="92"/>
      <c r="J26" s="93"/>
      <c r="K26" s="85"/>
      <c r="L26" s="277"/>
      <c r="M26" s="88" t="s">
        <v>1328</v>
      </c>
      <c r="N26" s="89" t="s">
        <v>1329</v>
      </c>
      <c r="O26" s="89" t="s">
        <v>1330</v>
      </c>
      <c r="P26" s="89" t="s">
        <v>1331</v>
      </c>
      <c r="Q26" s="89" t="s">
        <v>1332</v>
      </c>
      <c r="R26" s="89" t="s">
        <v>1333</v>
      </c>
      <c r="S26" s="89" t="s">
        <v>1334</v>
      </c>
      <c r="T26" s="89" t="s">
        <v>1335</v>
      </c>
      <c r="U26" s="90" t="s">
        <v>1336</v>
      </c>
      <c r="V26" s="85"/>
      <c r="W26" s="280"/>
      <c r="X26" s="88" t="s">
        <v>1337</v>
      </c>
      <c r="Y26" s="89" t="s">
        <v>1338</v>
      </c>
      <c r="Z26" s="89" t="s">
        <v>1339</v>
      </c>
      <c r="AA26" s="89" t="s">
        <v>1340</v>
      </c>
      <c r="AB26" s="89" t="s">
        <v>1341</v>
      </c>
      <c r="AC26" s="89" t="s">
        <v>1342</v>
      </c>
      <c r="AD26" s="89" t="s">
        <v>1343</v>
      </c>
      <c r="AE26" s="89" t="s">
        <v>1344</v>
      </c>
      <c r="AF26" s="90" t="s">
        <v>1345</v>
      </c>
    </row>
    <row r="27" spans="1:32" s="87" customFormat="1" ht="18" customHeight="1" x14ac:dyDescent="0.3">
      <c r="A27" s="276" t="s">
        <v>1346</v>
      </c>
      <c r="B27" s="81" t="s">
        <v>1347</v>
      </c>
      <c r="C27" s="82" t="s">
        <v>1348</v>
      </c>
      <c r="D27" s="82" t="s">
        <v>1349</v>
      </c>
      <c r="E27" s="82" t="s">
        <v>1350</v>
      </c>
      <c r="F27" s="82" t="s">
        <v>1351</v>
      </c>
      <c r="G27" s="82" t="s">
        <v>1352</v>
      </c>
      <c r="H27" s="82" t="s">
        <v>1353</v>
      </c>
      <c r="I27" s="82" t="s">
        <v>1354</v>
      </c>
      <c r="J27" s="84" t="s">
        <v>1355</v>
      </c>
      <c r="K27" s="85"/>
      <c r="L27" s="277"/>
      <c r="M27" s="88" t="s">
        <v>1073</v>
      </c>
      <c r="N27" s="89" t="s">
        <v>1356</v>
      </c>
      <c r="O27" s="89" t="s">
        <v>1357</v>
      </c>
      <c r="P27" s="89" t="s">
        <v>1315</v>
      </c>
      <c r="Q27" s="89" t="s">
        <v>1358</v>
      </c>
      <c r="R27" s="89" t="s">
        <v>1359</v>
      </c>
      <c r="S27" s="89" t="s">
        <v>1360</v>
      </c>
      <c r="T27" s="89" t="s">
        <v>1361</v>
      </c>
      <c r="U27" s="90" t="s">
        <v>1362</v>
      </c>
      <c r="V27" s="85"/>
      <c r="W27" s="280"/>
      <c r="X27" s="88" t="s">
        <v>1363</v>
      </c>
      <c r="Y27" s="89" t="s">
        <v>1364</v>
      </c>
      <c r="Z27" s="89" t="s">
        <v>1365</v>
      </c>
      <c r="AA27" s="89" t="s">
        <v>1366</v>
      </c>
      <c r="AB27" s="89" t="s">
        <v>1367</v>
      </c>
      <c r="AC27" s="89" t="s">
        <v>1368</v>
      </c>
      <c r="AD27" s="89" t="s">
        <v>1369</v>
      </c>
      <c r="AE27" s="89" t="s">
        <v>1370</v>
      </c>
      <c r="AF27" s="90" t="s">
        <v>1371</v>
      </c>
    </row>
    <row r="28" spans="1:32" s="87" customFormat="1" ht="18" customHeight="1" x14ac:dyDescent="0.3">
      <c r="A28" s="277"/>
      <c r="B28" s="88" t="s">
        <v>1372</v>
      </c>
      <c r="C28" s="89" t="s">
        <v>1373</v>
      </c>
      <c r="D28" s="89" t="s">
        <v>1374</v>
      </c>
      <c r="E28" s="89" t="s">
        <v>1375</v>
      </c>
      <c r="F28" s="89" t="s">
        <v>1376</v>
      </c>
      <c r="G28" s="89" t="s">
        <v>1377</v>
      </c>
      <c r="H28" s="89" t="s">
        <v>1378</v>
      </c>
      <c r="I28" s="89" t="s">
        <v>1379</v>
      </c>
      <c r="J28" s="90" t="s">
        <v>1380</v>
      </c>
      <c r="K28" s="85"/>
      <c r="L28" s="277"/>
      <c r="M28" s="88" t="s">
        <v>1381</v>
      </c>
      <c r="N28" s="89" t="s">
        <v>1382</v>
      </c>
      <c r="O28" s="89" t="s">
        <v>1383</v>
      </c>
      <c r="P28" s="89" t="s">
        <v>1384</v>
      </c>
      <c r="Q28" s="89" t="s">
        <v>1385</v>
      </c>
      <c r="R28" s="89" t="s">
        <v>1386</v>
      </c>
      <c r="S28" s="89" t="s">
        <v>1387</v>
      </c>
      <c r="T28" s="89" t="s">
        <v>1388</v>
      </c>
      <c r="U28" s="90" t="s">
        <v>1389</v>
      </c>
      <c r="V28" s="85"/>
      <c r="W28" s="280"/>
      <c r="X28" s="88" t="s">
        <v>1390</v>
      </c>
      <c r="Y28" s="89" t="s">
        <v>1391</v>
      </c>
      <c r="Z28" s="89" t="s">
        <v>1392</v>
      </c>
      <c r="AA28" s="89" t="s">
        <v>1393</v>
      </c>
      <c r="AB28" s="89" t="s">
        <v>1394</v>
      </c>
      <c r="AC28" s="89" t="s">
        <v>1395</v>
      </c>
      <c r="AD28" s="89" t="s">
        <v>1396</v>
      </c>
      <c r="AE28" s="89" t="s">
        <v>1397</v>
      </c>
      <c r="AF28" s="90" t="s">
        <v>1398</v>
      </c>
    </row>
    <row r="29" spans="1:32" s="87" customFormat="1" ht="18" customHeight="1" x14ac:dyDescent="0.3">
      <c r="A29" s="277"/>
      <c r="B29" s="88" t="s">
        <v>1399</v>
      </c>
      <c r="C29" s="89" t="s">
        <v>1400</v>
      </c>
      <c r="D29" s="89" t="s">
        <v>1401</v>
      </c>
      <c r="E29" s="89" t="s">
        <v>1402</v>
      </c>
      <c r="F29" s="89" t="s">
        <v>1403</v>
      </c>
      <c r="G29" s="89" t="s">
        <v>1404</v>
      </c>
      <c r="H29" s="89" t="s">
        <v>1405</v>
      </c>
      <c r="I29" s="89" t="s">
        <v>1406</v>
      </c>
      <c r="J29" s="90" t="s">
        <v>1407</v>
      </c>
      <c r="K29" s="85"/>
      <c r="L29" s="277"/>
      <c r="M29" s="88" t="s">
        <v>1408</v>
      </c>
      <c r="N29" s="89" t="s">
        <v>1409</v>
      </c>
      <c r="O29" s="89" t="s">
        <v>1410</v>
      </c>
      <c r="P29" s="89" t="s">
        <v>1411</v>
      </c>
      <c r="Q29" s="89" t="s">
        <v>1412</v>
      </c>
      <c r="R29" s="89" t="s">
        <v>1413</v>
      </c>
      <c r="S29" s="89" t="s">
        <v>1414</v>
      </c>
      <c r="T29" s="89" t="s">
        <v>1415</v>
      </c>
      <c r="U29" s="90" t="s">
        <v>1416</v>
      </c>
      <c r="V29" s="85"/>
      <c r="W29" s="280"/>
      <c r="X29" s="88" t="s">
        <v>1417</v>
      </c>
      <c r="Y29" s="89" t="s">
        <v>1418</v>
      </c>
      <c r="Z29" s="89" t="s">
        <v>1419</v>
      </c>
      <c r="AA29" s="89" t="s">
        <v>1420</v>
      </c>
      <c r="AB29" s="89" t="s">
        <v>1421</v>
      </c>
      <c r="AC29" s="89" t="s">
        <v>1422</v>
      </c>
      <c r="AD29" s="89" t="s">
        <v>1423</v>
      </c>
      <c r="AE29" s="89" t="s">
        <v>1424</v>
      </c>
      <c r="AF29" s="90" t="s">
        <v>1425</v>
      </c>
    </row>
    <row r="30" spans="1:32" s="87" customFormat="1" ht="18" customHeight="1" thickBot="1" x14ac:dyDescent="0.35">
      <c r="A30" s="277"/>
      <c r="B30" s="88" t="s">
        <v>1426</v>
      </c>
      <c r="C30" s="89" t="s">
        <v>1427</v>
      </c>
      <c r="D30" s="89" t="s">
        <v>1428</v>
      </c>
      <c r="E30" s="89" t="s">
        <v>1429</v>
      </c>
      <c r="F30" s="89" t="s">
        <v>1430</v>
      </c>
      <c r="G30" s="89" t="s">
        <v>1431</v>
      </c>
      <c r="H30" s="89" t="s">
        <v>1432</v>
      </c>
      <c r="I30" s="89" t="s">
        <v>1433</v>
      </c>
      <c r="J30" s="90" t="s">
        <v>1434</v>
      </c>
      <c r="K30" s="85"/>
      <c r="L30" s="278"/>
      <c r="M30" s="91" t="s">
        <v>1435</v>
      </c>
      <c r="N30" s="92" t="s">
        <v>1436</v>
      </c>
      <c r="O30" s="92" t="s">
        <v>1437</v>
      </c>
      <c r="P30" s="92" t="s">
        <v>1438</v>
      </c>
      <c r="Q30" s="92" t="s">
        <v>1439</v>
      </c>
      <c r="R30" s="92" t="s">
        <v>1440</v>
      </c>
      <c r="S30" s="92"/>
      <c r="T30" s="92"/>
      <c r="U30" s="93"/>
      <c r="V30" s="85"/>
      <c r="W30" s="280"/>
      <c r="X30" s="88" t="s">
        <v>1441</v>
      </c>
      <c r="Y30" s="89" t="s">
        <v>1442</v>
      </c>
      <c r="Z30" s="89" t="s">
        <v>1443</v>
      </c>
      <c r="AA30" s="89" t="s">
        <v>1444</v>
      </c>
      <c r="AB30" s="89" t="s">
        <v>1445</v>
      </c>
      <c r="AC30" s="89" t="s">
        <v>1446</v>
      </c>
      <c r="AD30" s="89" t="s">
        <v>1447</v>
      </c>
      <c r="AE30" s="89" t="s">
        <v>1448</v>
      </c>
      <c r="AF30" s="90" t="s">
        <v>1449</v>
      </c>
    </row>
    <row r="31" spans="1:32" s="87" customFormat="1" ht="18" customHeight="1" x14ac:dyDescent="0.3">
      <c r="A31" s="277"/>
      <c r="B31" s="88" t="s">
        <v>1450</v>
      </c>
      <c r="C31" s="89" t="s">
        <v>1451</v>
      </c>
      <c r="D31" s="89" t="s">
        <v>1452</v>
      </c>
      <c r="E31" s="89" t="s">
        <v>1453</v>
      </c>
      <c r="F31" s="89" t="s">
        <v>1454</v>
      </c>
      <c r="G31" s="89" t="s">
        <v>1455</v>
      </c>
      <c r="H31" s="89" t="s">
        <v>1456</v>
      </c>
      <c r="I31" s="89" t="s">
        <v>1457</v>
      </c>
      <c r="J31" s="90" t="s">
        <v>1458</v>
      </c>
      <c r="K31" s="85"/>
      <c r="L31" s="276" t="s">
        <v>1459</v>
      </c>
      <c r="M31" s="81" t="s">
        <v>1460</v>
      </c>
      <c r="N31" s="82" t="s">
        <v>1461</v>
      </c>
      <c r="O31" s="82" t="s">
        <v>1462</v>
      </c>
      <c r="P31" s="82" t="s">
        <v>1463</v>
      </c>
      <c r="Q31" s="82" t="s">
        <v>1464</v>
      </c>
      <c r="R31" s="82" t="s">
        <v>1465</v>
      </c>
      <c r="S31" s="82" t="s">
        <v>1466</v>
      </c>
      <c r="T31" s="82" t="s">
        <v>1467</v>
      </c>
      <c r="U31" s="84" t="s">
        <v>1468</v>
      </c>
      <c r="V31" s="85"/>
      <c r="W31" s="280"/>
      <c r="X31" s="88" t="s">
        <v>1469</v>
      </c>
      <c r="Y31" s="89" t="s">
        <v>1470</v>
      </c>
      <c r="Z31" s="89" t="s">
        <v>1471</v>
      </c>
      <c r="AA31" s="89" t="s">
        <v>1472</v>
      </c>
      <c r="AB31" s="89" t="s">
        <v>1473</v>
      </c>
      <c r="AC31" s="89" t="s">
        <v>1474</v>
      </c>
      <c r="AD31" s="89" t="s">
        <v>1475</v>
      </c>
      <c r="AE31" s="89" t="s">
        <v>1476</v>
      </c>
      <c r="AF31" s="90" t="s">
        <v>1477</v>
      </c>
    </row>
    <row r="32" spans="1:32" s="87" customFormat="1" ht="18" customHeight="1" thickBot="1" x14ac:dyDescent="0.35">
      <c r="A32" s="277"/>
      <c r="B32" s="88" t="s">
        <v>1478</v>
      </c>
      <c r="C32" s="89" t="s">
        <v>1479</v>
      </c>
      <c r="D32" s="89" t="s">
        <v>1480</v>
      </c>
      <c r="E32" s="89" t="s">
        <v>1481</v>
      </c>
      <c r="F32" s="89" t="s">
        <v>1482</v>
      </c>
      <c r="G32" s="89" t="s">
        <v>1483</v>
      </c>
      <c r="H32" s="89" t="s">
        <v>1484</v>
      </c>
      <c r="I32" s="89" t="s">
        <v>1485</v>
      </c>
      <c r="J32" s="90" t="s">
        <v>1486</v>
      </c>
      <c r="K32" s="85"/>
      <c r="L32" s="277"/>
      <c r="M32" s="88" t="s">
        <v>1487</v>
      </c>
      <c r="N32" s="89" t="s">
        <v>1488</v>
      </c>
      <c r="O32" s="89" t="s">
        <v>1489</v>
      </c>
      <c r="P32" s="89" t="s">
        <v>1490</v>
      </c>
      <c r="Q32" s="89" t="s">
        <v>1491</v>
      </c>
      <c r="R32" s="89" t="s">
        <v>1492</v>
      </c>
      <c r="S32" s="89" t="s">
        <v>1493</v>
      </c>
      <c r="T32" s="89" t="s">
        <v>1494</v>
      </c>
      <c r="U32" s="90" t="s">
        <v>1495</v>
      </c>
      <c r="V32" s="85"/>
      <c r="W32" s="281"/>
      <c r="X32" s="91" t="s">
        <v>1496</v>
      </c>
      <c r="Y32" s="92" t="s">
        <v>1497</v>
      </c>
      <c r="Z32" s="92" t="s">
        <v>1318</v>
      </c>
      <c r="AA32" s="92"/>
      <c r="AB32" s="92"/>
      <c r="AC32" s="92"/>
      <c r="AD32" s="92"/>
      <c r="AE32" s="92"/>
      <c r="AF32" s="93"/>
    </row>
    <row r="33" spans="1:33" s="87" customFormat="1" ht="18" customHeight="1" x14ac:dyDescent="0.3">
      <c r="A33" s="277"/>
      <c r="B33" s="88" t="s">
        <v>1498</v>
      </c>
      <c r="C33" s="89" t="s">
        <v>1499</v>
      </c>
      <c r="D33" s="89" t="s">
        <v>1500</v>
      </c>
      <c r="E33" s="89" t="s">
        <v>1501</v>
      </c>
      <c r="F33" s="89" t="s">
        <v>1502</v>
      </c>
      <c r="G33" s="89" t="s">
        <v>1503</v>
      </c>
      <c r="H33" s="89" t="s">
        <v>1504</v>
      </c>
      <c r="I33" s="89" t="s">
        <v>1505</v>
      </c>
      <c r="J33" s="90" t="s">
        <v>1506</v>
      </c>
      <c r="K33" s="85"/>
      <c r="L33" s="277"/>
      <c r="M33" s="88" t="s">
        <v>1507</v>
      </c>
      <c r="N33" s="89" t="s">
        <v>1508</v>
      </c>
      <c r="O33" s="89" t="s">
        <v>1509</v>
      </c>
      <c r="P33" s="89" t="s">
        <v>1510</v>
      </c>
      <c r="Q33" s="89" t="s">
        <v>1511</v>
      </c>
      <c r="R33" s="89" t="s">
        <v>1512</v>
      </c>
      <c r="S33" s="89" t="s">
        <v>1513</v>
      </c>
      <c r="T33" s="89" t="s">
        <v>1514</v>
      </c>
      <c r="U33" s="90" t="s">
        <v>1515</v>
      </c>
      <c r="V33" s="101"/>
      <c r="W33" s="102"/>
      <c r="X33" s="103"/>
      <c r="Y33" s="103"/>
      <c r="Z33" s="103"/>
    </row>
    <row r="34" spans="1:33" s="87" customFormat="1" ht="18" customHeight="1" x14ac:dyDescent="0.3">
      <c r="A34" s="277"/>
      <c r="B34" s="88" t="s">
        <v>1516</v>
      </c>
      <c r="C34" s="89" t="s">
        <v>1517</v>
      </c>
      <c r="D34" s="89" t="s">
        <v>1518</v>
      </c>
      <c r="E34" s="89" t="s">
        <v>1519</v>
      </c>
      <c r="F34" s="89" t="s">
        <v>1520</v>
      </c>
      <c r="G34" s="89" t="s">
        <v>1521</v>
      </c>
      <c r="H34" s="89" t="s">
        <v>1522</v>
      </c>
      <c r="I34" s="89" t="s">
        <v>1523</v>
      </c>
      <c r="J34" s="90" t="s">
        <v>1524</v>
      </c>
      <c r="K34" s="85"/>
      <c r="L34" s="277"/>
      <c r="M34" s="88" t="s">
        <v>1525</v>
      </c>
      <c r="N34" s="89" t="s">
        <v>1526</v>
      </c>
      <c r="O34" s="89" t="s">
        <v>1527</v>
      </c>
      <c r="P34" s="89" t="s">
        <v>1528</v>
      </c>
      <c r="Q34" s="89" t="s">
        <v>1529</v>
      </c>
      <c r="R34" s="89" t="s">
        <v>1530</v>
      </c>
      <c r="S34" s="89" t="s">
        <v>1531</v>
      </c>
      <c r="T34" s="89" t="s">
        <v>1532</v>
      </c>
      <c r="U34" s="90" t="s">
        <v>1533</v>
      </c>
      <c r="V34" s="101"/>
      <c r="W34" s="102"/>
      <c r="X34" s="103"/>
      <c r="Y34" s="103"/>
      <c r="Z34" s="103"/>
    </row>
    <row r="35" spans="1:33" s="87" customFormat="1" ht="18" customHeight="1" thickBot="1" x14ac:dyDescent="0.35">
      <c r="A35" s="278"/>
      <c r="B35" s="91" t="s">
        <v>1534</v>
      </c>
      <c r="C35" s="92" t="s">
        <v>1535</v>
      </c>
      <c r="D35" s="92"/>
      <c r="E35" s="92"/>
      <c r="F35" s="92"/>
      <c r="G35" s="92"/>
      <c r="H35" s="92"/>
      <c r="I35" s="92"/>
      <c r="J35" s="93"/>
      <c r="K35" s="85"/>
      <c r="L35" s="279"/>
      <c r="M35" s="95" t="s">
        <v>1536</v>
      </c>
      <c r="N35" s="96" t="s">
        <v>1537</v>
      </c>
      <c r="O35" s="96" t="s">
        <v>1538</v>
      </c>
      <c r="P35" s="96" t="s">
        <v>1539</v>
      </c>
      <c r="Q35" s="96" t="s">
        <v>2018</v>
      </c>
      <c r="R35" s="96" t="s">
        <v>1540</v>
      </c>
      <c r="S35" s="96"/>
      <c r="T35" s="96"/>
      <c r="U35" s="97"/>
      <c r="V35" s="101"/>
      <c r="W35" s="102"/>
      <c r="X35" s="103"/>
      <c r="Y35" s="103"/>
      <c r="Z35" s="103"/>
    </row>
    <row r="36" spans="1:33" s="87" customFormat="1" ht="18" customHeight="1" x14ac:dyDescent="0.3">
      <c r="A36" s="276" t="s">
        <v>1541</v>
      </c>
      <c r="B36" s="81" t="s">
        <v>1542</v>
      </c>
      <c r="C36" s="82" t="s">
        <v>1543</v>
      </c>
      <c r="D36" s="82" t="s">
        <v>1544</v>
      </c>
      <c r="E36" s="82" t="s">
        <v>1545</v>
      </c>
      <c r="F36" s="82" t="s">
        <v>1546</v>
      </c>
      <c r="G36" s="82" t="s">
        <v>1547</v>
      </c>
      <c r="H36" s="82" t="s">
        <v>1548</v>
      </c>
      <c r="I36" s="82" t="s">
        <v>1549</v>
      </c>
      <c r="J36" s="84" t="s">
        <v>1550</v>
      </c>
      <c r="K36" s="85"/>
      <c r="L36" s="276" t="s">
        <v>1551</v>
      </c>
      <c r="M36" s="81" t="s">
        <v>1552</v>
      </c>
      <c r="N36" s="82" t="s">
        <v>1553</v>
      </c>
      <c r="O36" s="82" t="s">
        <v>1554</v>
      </c>
      <c r="P36" s="82" t="s">
        <v>1555</v>
      </c>
      <c r="Q36" s="82" t="s">
        <v>1556</v>
      </c>
      <c r="R36" s="82" t="s">
        <v>1087</v>
      </c>
      <c r="S36" s="82" t="s">
        <v>1557</v>
      </c>
      <c r="T36" s="82" t="s">
        <v>1558</v>
      </c>
      <c r="U36" s="84" t="s">
        <v>1559</v>
      </c>
      <c r="V36" s="101"/>
      <c r="W36" s="102"/>
      <c r="X36" s="103"/>
      <c r="Y36" s="103"/>
      <c r="Z36" s="103"/>
    </row>
    <row r="37" spans="1:33" s="87" customFormat="1" ht="18" customHeight="1" x14ac:dyDescent="0.3">
      <c r="A37" s="277"/>
      <c r="B37" s="88" t="s">
        <v>1560</v>
      </c>
      <c r="C37" s="89" t="s">
        <v>1561</v>
      </c>
      <c r="D37" s="89" t="s">
        <v>1562</v>
      </c>
      <c r="E37" s="89" t="s">
        <v>1563</v>
      </c>
      <c r="F37" s="89" t="s">
        <v>1564</v>
      </c>
      <c r="G37" s="89" t="s">
        <v>1565</v>
      </c>
      <c r="H37" s="89" t="s">
        <v>1566</v>
      </c>
      <c r="I37" s="89" t="s">
        <v>1567</v>
      </c>
      <c r="J37" s="90" t="s">
        <v>1568</v>
      </c>
      <c r="K37" s="85"/>
      <c r="L37" s="277"/>
      <c r="M37" s="88" t="s">
        <v>1569</v>
      </c>
      <c r="N37" s="89" t="s">
        <v>1570</v>
      </c>
      <c r="O37" s="89" t="s">
        <v>1571</v>
      </c>
      <c r="P37" s="89" t="s">
        <v>1572</v>
      </c>
      <c r="Q37" s="89" t="s">
        <v>1573</v>
      </c>
      <c r="R37" s="89" t="s">
        <v>1574</v>
      </c>
      <c r="S37" s="89" t="s">
        <v>1575</v>
      </c>
      <c r="T37" s="89" t="s">
        <v>1576</v>
      </c>
      <c r="U37" s="90" t="s">
        <v>1577</v>
      </c>
      <c r="V37" s="101"/>
      <c r="W37" s="102"/>
      <c r="X37" s="103"/>
      <c r="Y37" s="103"/>
      <c r="Z37" s="103"/>
    </row>
    <row r="38" spans="1:33" s="87" customFormat="1" ht="18" customHeight="1" x14ac:dyDescent="0.3">
      <c r="A38" s="277"/>
      <c r="B38" s="88" t="s">
        <v>1578</v>
      </c>
      <c r="C38" s="89" t="s">
        <v>1579</v>
      </c>
      <c r="D38" s="89" t="s">
        <v>1580</v>
      </c>
      <c r="E38" s="89" t="s">
        <v>1581</v>
      </c>
      <c r="F38" s="89" t="s">
        <v>1582</v>
      </c>
      <c r="G38" s="89" t="s">
        <v>1583</v>
      </c>
      <c r="H38" s="89" t="s">
        <v>1584</v>
      </c>
      <c r="I38" s="89" t="s">
        <v>1585</v>
      </c>
      <c r="J38" s="90" t="s">
        <v>1586</v>
      </c>
      <c r="K38" s="85"/>
      <c r="L38" s="277"/>
      <c r="M38" s="88" t="s">
        <v>1587</v>
      </c>
      <c r="N38" s="89" t="s">
        <v>1588</v>
      </c>
      <c r="O38" s="89" t="s">
        <v>1589</v>
      </c>
      <c r="P38" s="89" t="s">
        <v>1590</v>
      </c>
      <c r="Q38" s="89" t="s">
        <v>1591</v>
      </c>
      <c r="R38" s="89" t="s">
        <v>1592</v>
      </c>
      <c r="S38" s="89" t="s">
        <v>1593</v>
      </c>
      <c r="T38" s="89" t="s">
        <v>1594</v>
      </c>
      <c r="U38" s="90" t="s">
        <v>1595</v>
      </c>
      <c r="V38" s="101"/>
      <c r="W38" s="102"/>
      <c r="X38" s="103"/>
      <c r="Y38" s="103"/>
      <c r="Z38" s="103"/>
    </row>
    <row r="39" spans="1:33" s="87" customFormat="1" ht="18" customHeight="1" x14ac:dyDescent="0.3">
      <c r="A39" s="277"/>
      <c r="B39" s="88" t="s">
        <v>1596</v>
      </c>
      <c r="C39" s="89" t="s">
        <v>1597</v>
      </c>
      <c r="D39" s="89" t="s">
        <v>1598</v>
      </c>
      <c r="E39" s="89" t="s">
        <v>1599</v>
      </c>
      <c r="F39" s="89" t="s">
        <v>1600</v>
      </c>
      <c r="G39" s="89" t="s">
        <v>1601</v>
      </c>
      <c r="H39" s="89" t="s">
        <v>1602</v>
      </c>
      <c r="I39" s="89" t="s">
        <v>1603</v>
      </c>
      <c r="J39" s="90" t="s">
        <v>1604</v>
      </c>
      <c r="K39" s="85"/>
      <c r="L39" s="277"/>
      <c r="M39" s="88" t="s">
        <v>1605</v>
      </c>
      <c r="N39" s="89" t="s">
        <v>1606</v>
      </c>
      <c r="O39" s="89" t="s">
        <v>1607</v>
      </c>
      <c r="P39" s="89" t="s">
        <v>1608</v>
      </c>
      <c r="Q39" s="89" t="s">
        <v>1609</v>
      </c>
      <c r="R39" s="89" t="s">
        <v>1610</v>
      </c>
      <c r="S39" s="89" t="s">
        <v>1611</v>
      </c>
      <c r="T39" s="89" t="s">
        <v>1612</v>
      </c>
      <c r="U39" s="90" t="s">
        <v>1613</v>
      </c>
      <c r="V39" s="101"/>
      <c r="W39" s="102"/>
      <c r="X39" s="103"/>
      <c r="Y39" s="103"/>
      <c r="Z39" s="103"/>
    </row>
    <row r="40" spans="1:33" s="87" customFormat="1" ht="18" customHeight="1" x14ac:dyDescent="0.3">
      <c r="A40" s="277"/>
      <c r="B40" s="88" t="s">
        <v>1614</v>
      </c>
      <c r="C40" s="89" t="s">
        <v>1615</v>
      </c>
      <c r="D40" s="89" t="s">
        <v>1616</v>
      </c>
      <c r="E40" s="89" t="s">
        <v>1617</v>
      </c>
      <c r="F40" s="89" t="s">
        <v>1618</v>
      </c>
      <c r="G40" s="89" t="s">
        <v>1619</v>
      </c>
      <c r="H40" s="89" t="s">
        <v>1620</v>
      </c>
      <c r="I40" s="89" t="s">
        <v>1621</v>
      </c>
      <c r="J40" s="90" t="s">
        <v>1622</v>
      </c>
      <c r="K40" s="85"/>
      <c r="L40" s="277"/>
      <c r="M40" s="88" t="s">
        <v>1623</v>
      </c>
      <c r="N40" s="89" t="s">
        <v>1624</v>
      </c>
      <c r="O40" s="89" t="s">
        <v>1625</v>
      </c>
      <c r="P40" s="89" t="s">
        <v>1626</v>
      </c>
      <c r="Q40" s="89" t="s">
        <v>1627</v>
      </c>
      <c r="R40" s="89" t="s">
        <v>1628</v>
      </c>
      <c r="S40" s="89" t="s">
        <v>1629</v>
      </c>
      <c r="T40" s="89" t="s">
        <v>1630</v>
      </c>
      <c r="U40" s="90" t="s">
        <v>1631</v>
      </c>
      <c r="V40" s="101"/>
      <c r="W40" s="102"/>
      <c r="X40" s="103"/>
      <c r="Y40" s="103"/>
      <c r="Z40" s="103"/>
    </row>
    <row r="41" spans="1:33" s="87" customFormat="1" ht="18" customHeight="1" thickBot="1" x14ac:dyDescent="0.35">
      <c r="A41" s="277"/>
      <c r="B41" s="88" t="s">
        <v>1632</v>
      </c>
      <c r="C41" s="89" t="s">
        <v>1633</v>
      </c>
      <c r="D41" s="89" t="s">
        <v>1634</v>
      </c>
      <c r="E41" s="89" t="s">
        <v>1635</v>
      </c>
      <c r="F41" s="89" t="s">
        <v>1636</v>
      </c>
      <c r="G41" s="89" t="s">
        <v>1637</v>
      </c>
      <c r="H41" s="89" t="s">
        <v>1638</v>
      </c>
      <c r="I41" s="89" t="s">
        <v>1639</v>
      </c>
      <c r="J41" s="90" t="s">
        <v>1640</v>
      </c>
      <c r="K41" s="85"/>
      <c r="L41" s="278"/>
      <c r="M41" s="91" t="s">
        <v>1641</v>
      </c>
      <c r="N41" s="92" t="s">
        <v>1642</v>
      </c>
      <c r="O41" s="92" t="s">
        <v>1643</v>
      </c>
      <c r="P41" s="92" t="s">
        <v>1644</v>
      </c>
      <c r="Q41" s="92" t="s">
        <v>1645</v>
      </c>
      <c r="R41" s="92" t="s">
        <v>1646</v>
      </c>
      <c r="S41" s="92" t="s">
        <v>1647</v>
      </c>
      <c r="T41" s="92" t="s">
        <v>1382</v>
      </c>
      <c r="U41" s="93"/>
      <c r="V41" s="101"/>
      <c r="W41" s="102"/>
      <c r="X41" s="103"/>
      <c r="Y41" s="103"/>
      <c r="Z41" s="103"/>
    </row>
    <row r="42" spans="1:33" s="87" customFormat="1" ht="18" customHeight="1" x14ac:dyDescent="0.3">
      <c r="A42" s="277"/>
      <c r="B42" s="88" t="s">
        <v>1648</v>
      </c>
      <c r="C42" s="89" t="s">
        <v>1649</v>
      </c>
      <c r="D42" s="89" t="s">
        <v>1650</v>
      </c>
      <c r="E42" s="89" t="s">
        <v>1651</v>
      </c>
      <c r="F42" s="89" t="s">
        <v>1652</v>
      </c>
      <c r="G42" s="89" t="s">
        <v>1653</v>
      </c>
      <c r="H42" s="89" t="s">
        <v>1654</v>
      </c>
      <c r="I42" s="89" t="s">
        <v>1655</v>
      </c>
      <c r="J42" s="90" t="s">
        <v>1656</v>
      </c>
      <c r="K42" s="85"/>
      <c r="L42" s="276" t="s">
        <v>1657</v>
      </c>
      <c r="M42" s="81" t="s">
        <v>1658</v>
      </c>
      <c r="N42" s="82" t="s">
        <v>1659</v>
      </c>
      <c r="O42" s="82" t="s">
        <v>1660</v>
      </c>
      <c r="P42" s="82" t="s">
        <v>1661</v>
      </c>
      <c r="Q42" s="82" t="s">
        <v>1662</v>
      </c>
      <c r="R42" s="82" t="s">
        <v>1663</v>
      </c>
      <c r="S42" s="82" t="s">
        <v>1664</v>
      </c>
      <c r="T42" s="82" t="s">
        <v>1665</v>
      </c>
      <c r="U42" s="84" t="s">
        <v>1666</v>
      </c>
      <c r="V42" s="101"/>
      <c r="W42" s="102"/>
      <c r="X42" s="103"/>
      <c r="Y42" s="103"/>
      <c r="Z42" s="103"/>
    </row>
    <row r="43" spans="1:33" s="87" customFormat="1" ht="18" customHeight="1" thickBot="1" x14ac:dyDescent="0.35">
      <c r="A43" s="278"/>
      <c r="B43" s="91" t="s">
        <v>1667</v>
      </c>
      <c r="C43" s="92" t="s">
        <v>1668</v>
      </c>
      <c r="D43" s="92" t="s">
        <v>1669</v>
      </c>
      <c r="E43" s="92" t="s">
        <v>1670</v>
      </c>
      <c r="F43" s="92" t="s">
        <v>1671</v>
      </c>
      <c r="G43" s="92"/>
      <c r="H43" s="92"/>
      <c r="I43" s="92"/>
      <c r="J43" s="93"/>
      <c r="K43" s="85"/>
      <c r="L43" s="277"/>
      <c r="M43" s="88" t="s">
        <v>1672</v>
      </c>
      <c r="N43" s="89" t="s">
        <v>1673</v>
      </c>
      <c r="O43" s="89" t="s">
        <v>1674</v>
      </c>
      <c r="P43" s="89" t="s">
        <v>1675</v>
      </c>
      <c r="Q43" s="89" t="s">
        <v>1676</v>
      </c>
      <c r="R43" s="89" t="s">
        <v>1677</v>
      </c>
      <c r="S43" s="89" t="s">
        <v>1678</v>
      </c>
      <c r="T43" s="89" t="s">
        <v>1679</v>
      </c>
      <c r="U43" s="90" t="s">
        <v>1680</v>
      </c>
      <c r="V43" s="101"/>
      <c r="W43" s="102"/>
      <c r="X43" s="103"/>
      <c r="Y43" s="103"/>
      <c r="Z43" s="103"/>
    </row>
    <row r="44" spans="1:33" s="87" customFormat="1" ht="18" customHeight="1" x14ac:dyDescent="0.3">
      <c r="A44" s="80"/>
      <c r="K44" s="104"/>
      <c r="L44" s="277"/>
      <c r="M44" s="88" t="s">
        <v>1681</v>
      </c>
      <c r="N44" s="89" t="s">
        <v>1682</v>
      </c>
      <c r="O44" s="89" t="s">
        <v>1683</v>
      </c>
      <c r="P44" s="89" t="s">
        <v>1684</v>
      </c>
      <c r="Q44" s="89" t="s">
        <v>1685</v>
      </c>
      <c r="R44" s="89" t="s">
        <v>1686</v>
      </c>
      <c r="S44" s="89" t="s">
        <v>1687</v>
      </c>
      <c r="T44" s="89" t="s">
        <v>1688</v>
      </c>
      <c r="U44" s="90" t="s">
        <v>1689</v>
      </c>
      <c r="V44" s="105"/>
      <c r="W44" s="102"/>
      <c r="X44" s="103"/>
      <c r="Y44" s="103"/>
      <c r="Z44" s="103"/>
    </row>
    <row r="45" spans="1:33" s="87" customFormat="1" ht="18" customHeight="1" x14ac:dyDescent="0.3">
      <c r="A45" s="80"/>
      <c r="K45" s="104"/>
      <c r="L45" s="277"/>
      <c r="M45" s="88" t="s">
        <v>1690</v>
      </c>
      <c r="N45" s="89" t="s">
        <v>1691</v>
      </c>
      <c r="O45" s="89" t="s">
        <v>1692</v>
      </c>
      <c r="P45" s="89" t="s">
        <v>1693</v>
      </c>
      <c r="Q45" s="89" t="s">
        <v>1694</v>
      </c>
      <c r="R45" s="89" t="s">
        <v>1695</v>
      </c>
      <c r="S45" s="89" t="s">
        <v>1696</v>
      </c>
      <c r="T45" s="89" t="s">
        <v>1697</v>
      </c>
      <c r="U45" s="90" t="s">
        <v>1698</v>
      </c>
      <c r="V45" s="105"/>
      <c r="W45" s="102"/>
      <c r="X45" s="103"/>
      <c r="Y45" s="103"/>
      <c r="Z45" s="103"/>
    </row>
    <row r="46" spans="1:33" s="87" customFormat="1" ht="18" customHeight="1" x14ac:dyDescent="0.3">
      <c r="A46" s="80"/>
      <c r="K46" s="104"/>
      <c r="L46" s="277"/>
      <c r="M46" s="88" t="s">
        <v>1699</v>
      </c>
      <c r="N46" s="89" t="s">
        <v>1700</v>
      </c>
      <c r="O46" s="89" t="s">
        <v>1701</v>
      </c>
      <c r="P46" s="89" t="s">
        <v>1702</v>
      </c>
      <c r="Q46" s="89" t="s">
        <v>1703</v>
      </c>
      <c r="R46" s="89" t="s">
        <v>1704</v>
      </c>
      <c r="S46" s="89" t="s">
        <v>1705</v>
      </c>
      <c r="T46" s="89" t="s">
        <v>1706</v>
      </c>
      <c r="U46" s="90" t="s">
        <v>1707</v>
      </c>
      <c r="V46" s="105"/>
      <c r="W46" s="102"/>
      <c r="X46" s="103"/>
      <c r="Y46" s="103"/>
      <c r="Z46" s="103"/>
    </row>
    <row r="47" spans="1:33" s="87" customFormat="1" ht="18" customHeight="1" thickBot="1" x14ac:dyDescent="0.35">
      <c r="A47" s="80"/>
      <c r="K47" s="104"/>
      <c r="L47" s="278"/>
      <c r="M47" s="91" t="s">
        <v>1708</v>
      </c>
      <c r="N47" s="92" t="s">
        <v>1709</v>
      </c>
      <c r="O47" s="92" t="s">
        <v>1710</v>
      </c>
      <c r="P47" s="92"/>
      <c r="Q47" s="92"/>
      <c r="R47" s="92"/>
      <c r="S47" s="92"/>
      <c r="T47" s="92"/>
      <c r="U47" s="93"/>
      <c r="V47" s="104"/>
      <c r="W47" s="80"/>
    </row>
    <row r="48" spans="1:33" ht="18" customHeight="1" x14ac:dyDescent="0.2">
      <c r="W48" s="80"/>
      <c r="X48" s="87"/>
      <c r="Y48" s="87"/>
      <c r="Z48" s="87"/>
      <c r="AA48" s="87"/>
      <c r="AB48" s="87"/>
      <c r="AC48" s="87"/>
      <c r="AD48" s="87"/>
      <c r="AE48" s="87"/>
      <c r="AF48" s="87"/>
      <c r="AG48" s="87"/>
    </row>
    <row r="49" spans="23:33" ht="18" customHeight="1" x14ac:dyDescent="0.2">
      <c r="W49" s="80"/>
      <c r="X49" s="87"/>
      <c r="Y49" s="87"/>
      <c r="Z49" s="87"/>
      <c r="AA49" s="87"/>
      <c r="AB49" s="87"/>
      <c r="AC49" s="87"/>
      <c r="AD49" s="87"/>
      <c r="AE49" s="87"/>
      <c r="AF49" s="87"/>
      <c r="AG49" s="87"/>
    </row>
    <row r="50" spans="23:33" ht="18" customHeight="1" x14ac:dyDescent="0.2">
      <c r="W50" s="80"/>
      <c r="X50" s="87"/>
      <c r="Y50" s="87"/>
      <c r="Z50" s="87"/>
      <c r="AA50" s="87"/>
      <c r="AB50" s="87"/>
      <c r="AC50" s="87"/>
      <c r="AD50" s="87"/>
      <c r="AE50" s="87"/>
      <c r="AF50" s="87"/>
      <c r="AG50" s="87"/>
    </row>
    <row r="51" spans="23:33" ht="18" customHeight="1" x14ac:dyDescent="0.2">
      <c r="W51" s="80"/>
      <c r="X51" s="87"/>
      <c r="Y51" s="87"/>
      <c r="Z51" s="87"/>
      <c r="AA51" s="87"/>
      <c r="AB51" s="87"/>
      <c r="AC51" s="87"/>
      <c r="AD51" s="87"/>
      <c r="AE51" s="87"/>
      <c r="AF51" s="87"/>
      <c r="AG51" s="87"/>
    </row>
    <row r="94" spans="1:1" ht="18" customHeight="1" x14ac:dyDescent="0.2">
      <c r="A94" s="110"/>
    </row>
  </sheetData>
  <mergeCells count="18">
    <mergeCell ref="A36:A43"/>
    <mergeCell ref="L36:L41"/>
    <mergeCell ref="L42:L47"/>
    <mergeCell ref="A2:A6"/>
    <mergeCell ref="L2:L8"/>
    <mergeCell ref="L23:L24"/>
    <mergeCell ref="L25:L30"/>
    <mergeCell ref="A27:A35"/>
    <mergeCell ref="L31:L35"/>
    <mergeCell ref="W2:W4"/>
    <mergeCell ref="W5:W14"/>
    <mergeCell ref="A7:A9"/>
    <mergeCell ref="L9:L18"/>
    <mergeCell ref="A10:A15"/>
    <mergeCell ref="W15:W24"/>
    <mergeCell ref="A16:A26"/>
    <mergeCell ref="L19:L22"/>
    <mergeCell ref="W25:W32"/>
  </mergeCells>
  <phoneticPr fontId="1" type="noConversion"/>
  <pageMargins left="0.69" right="0.32" top="0.77" bottom="0.59" header="0.5" footer="0.5"/>
  <pageSetup paperSize="9" scale="6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H2" sqref="H2"/>
    </sheetView>
  </sheetViews>
  <sheetFormatPr defaultRowHeight="16.5" x14ac:dyDescent="0.3"/>
  <cols>
    <col min="1" max="1" width="10.5" style="114" bestFit="1" customWidth="1"/>
    <col min="2" max="7" width="9" style="114"/>
    <col min="8" max="9" width="10.625" style="114" bestFit="1" customWidth="1"/>
    <col min="10" max="16384" width="9" style="114"/>
  </cols>
  <sheetData>
    <row r="1" spans="1:9" x14ac:dyDescent="0.3">
      <c r="A1" s="113" t="s">
        <v>1823</v>
      </c>
      <c r="F1">
        <v>20</v>
      </c>
      <c r="G1" s="127"/>
      <c r="H1" s="127">
        <v>42360</v>
      </c>
      <c r="I1" s="127">
        <v>42360</v>
      </c>
    </row>
    <row r="2" spans="1:9" x14ac:dyDescent="0.3">
      <c r="A2" s="116" t="s">
        <v>1824</v>
      </c>
      <c r="B2" s="114" t="s">
        <v>1881</v>
      </c>
      <c r="F2"/>
      <c r="G2" s="129"/>
      <c r="H2" s="129">
        <v>42360</v>
      </c>
      <c r="I2" s="129">
        <v>42369</v>
      </c>
    </row>
    <row r="3" spans="1:9" x14ac:dyDescent="0.3">
      <c r="A3" s="113" t="s">
        <v>1825</v>
      </c>
      <c r="F3"/>
      <c r="G3" s="128">
        <f>G2-G1+1</f>
        <v>1</v>
      </c>
      <c r="H3" s="128">
        <f>H2-H1+1</f>
        <v>1</v>
      </c>
      <c r="I3" s="128">
        <f>I2-I1+1</f>
        <v>10</v>
      </c>
    </row>
    <row r="4" spans="1:9" x14ac:dyDescent="0.3">
      <c r="A4" s="113" t="s">
        <v>1826</v>
      </c>
      <c r="F4"/>
      <c r="G4" s="128">
        <v>4</v>
      </c>
      <c r="H4" s="128">
        <v>3</v>
      </c>
      <c r="I4" s="128">
        <v>2</v>
      </c>
    </row>
    <row r="5" spans="1:9" x14ac:dyDescent="0.3">
      <c r="A5" s="113" t="s">
        <v>1827</v>
      </c>
      <c r="F5"/>
      <c r="G5" s="128">
        <f>G3*G4</f>
        <v>4</v>
      </c>
      <c r="H5" s="128">
        <f>H3*H4</f>
        <v>3</v>
      </c>
      <c r="I5" s="128">
        <f>I3*I4</f>
        <v>20</v>
      </c>
    </row>
    <row r="6" spans="1:9" x14ac:dyDescent="0.3">
      <c r="A6" s="113" t="s">
        <v>1828</v>
      </c>
      <c r="F6"/>
      <c r="G6" s="128"/>
      <c r="H6" s="128"/>
      <c r="I6" s="128"/>
    </row>
    <row r="7" spans="1:9" x14ac:dyDescent="0.3">
      <c r="A7" s="115" t="s">
        <v>1829</v>
      </c>
      <c r="B7" s="114" t="s">
        <v>1882</v>
      </c>
      <c r="F7"/>
      <c r="G7" s="128">
        <f>G5-$F$1</f>
        <v>-16</v>
      </c>
      <c r="H7" s="128">
        <f>(G5+H5)-$F$1</f>
        <v>-13</v>
      </c>
      <c r="I7" s="128">
        <f>(G5+H5+I5)-$F$1</f>
        <v>7</v>
      </c>
    </row>
    <row r="8" spans="1:9" x14ac:dyDescent="0.3">
      <c r="F8"/>
      <c r="G8" s="128"/>
      <c r="H8" s="128"/>
      <c r="I8" s="128"/>
    </row>
    <row r="9" spans="1:9" x14ac:dyDescent="0.3">
      <c r="F9"/>
      <c r="G9" s="128"/>
      <c r="H9" s="128"/>
      <c r="I9" s="128"/>
    </row>
    <row r="10" spans="1:9" x14ac:dyDescent="0.3">
      <c r="F10"/>
      <c r="G10" s="128">
        <f>SUM(G5:I5)</f>
        <v>27</v>
      </c>
      <c r="H10" s="128"/>
      <c r="I10" s="128"/>
    </row>
    <row r="11" spans="1:9" x14ac:dyDescent="0.3">
      <c r="F11"/>
      <c r="G11" s="128">
        <f>G10-F1</f>
        <v>7</v>
      </c>
      <c r="H11" s="128"/>
      <c r="I11" s="128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벼리(게시일기준)</vt:lpstr>
      <vt:lpstr>지은이 연락처</vt:lpstr>
      <vt:lpstr>특수문자표</vt:lpstr>
      <vt:lpstr>낙서장</vt:lpstr>
      <vt:lpstr>'벼리(게시일기준)'!Print_Area</vt:lpstr>
      <vt:lpstr>'지은이 연락처'!Print_Area</vt:lpstr>
      <vt:lpstr>특수문자표!Print_Area</vt:lpstr>
      <vt:lpstr>'벼리(게시일기준)'!Print_Titles</vt:lpstr>
      <vt:lpstr>'지은이 연락처'!Print_Titles</vt:lpstr>
    </vt:vector>
  </TitlesOfParts>
  <Company>XP R2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User;joeunmei@hanmail.net</dc:creator>
  <cp:lastModifiedBy>User</cp:lastModifiedBy>
  <cp:lastPrinted>2015-08-07T01:55:59Z</cp:lastPrinted>
  <dcterms:created xsi:type="dcterms:W3CDTF">2015-07-29T05:00:08Z</dcterms:created>
  <dcterms:modified xsi:type="dcterms:W3CDTF">2015-08-14T08:59:42Z</dcterms:modified>
</cp:coreProperties>
</file>